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7130" activeTab="0"/>
  </bookViews>
  <sheets>
    <sheet name="附表1" sheetId="1" r:id="rId1"/>
    <sheet name="附表2" sheetId="2" r:id="rId2"/>
    <sheet name="附表3" sheetId="3" r:id="rId3"/>
    <sheet name="附表4" sheetId="4" r:id="rId4"/>
    <sheet name="附表5" sheetId="5" r:id="rId5"/>
    <sheet name="附表6" sheetId="6" r:id="rId6"/>
  </sheets>
  <definedNames>
    <definedName name="_xlnm.Print_Area" localSheetId="0">'附表1'!$A$1:$W$91</definedName>
    <definedName name="_xlnm.Print_Area" localSheetId="1">'附表2'!$A$1:$T$24</definedName>
    <definedName name="_xlnm.Print_Area" localSheetId="3">'附表4'!$A$1:$G$22</definedName>
    <definedName name="_xlnm.Print_Titles" localSheetId="0">'附表1'!$1:$4</definedName>
  </definedNames>
  <calcPr fullCalcOnLoad="1"/>
</workbook>
</file>

<file path=xl/sharedStrings.xml><?xml version="1.0" encoding="utf-8"?>
<sst xmlns="http://schemas.openxmlformats.org/spreadsheetml/2006/main" count="960" uniqueCount="400">
  <si>
    <t>附表1        课程设置及教学安排表</t>
  </si>
  <si>
    <t>课程
模块</t>
  </si>
  <si>
    <t>课程
编码</t>
  </si>
  <si>
    <t>课程名称</t>
  </si>
  <si>
    <t>学
分</t>
  </si>
  <si>
    <t>总
学
时</t>
  </si>
  <si>
    <t>理论学时</t>
  </si>
  <si>
    <t>课内实践学时</t>
  </si>
  <si>
    <t>各学期学时分配</t>
  </si>
  <si>
    <t>课程性质代码</t>
  </si>
  <si>
    <t>模块
学分要求</t>
  </si>
  <si>
    <t>实验</t>
  </si>
  <si>
    <t>上机</t>
  </si>
  <si>
    <t>其他</t>
  </si>
  <si>
    <t>一</t>
  </si>
  <si>
    <t>二</t>
  </si>
  <si>
    <t>三</t>
  </si>
  <si>
    <t>四</t>
  </si>
  <si>
    <t>2+</t>
  </si>
  <si>
    <t>4+</t>
  </si>
  <si>
    <t>6+</t>
  </si>
  <si>
    <t>通识教育教学模块</t>
  </si>
  <si>
    <r>
      <rPr>
        <sz val="9"/>
        <rFont val="宋体"/>
        <family val="0"/>
      </rPr>
      <t>通识核心课程</t>
    </r>
  </si>
  <si>
    <r>
      <rPr>
        <sz val="8"/>
        <rFont val="宋体"/>
        <family val="0"/>
      </rPr>
      <t>中国近现代史纲要</t>
    </r>
  </si>
  <si>
    <t>A1</t>
  </si>
  <si>
    <r>
      <t>A1=56.5</t>
    </r>
    <r>
      <rPr>
        <sz val="8"/>
        <rFont val="宋体"/>
        <family val="0"/>
      </rPr>
      <t>学分，</t>
    </r>
    <r>
      <rPr>
        <sz val="8"/>
        <rFont val="Times New Roman"/>
        <family val="1"/>
      </rPr>
      <t>A2</t>
    </r>
    <r>
      <rPr>
        <sz val="8"/>
        <rFont val="宋体"/>
        <family val="0"/>
      </rPr>
      <t>≥</t>
    </r>
    <r>
      <rPr>
        <sz val="8"/>
        <rFont val="Times New Roman"/>
        <family val="1"/>
      </rPr>
      <t>6.5</t>
    </r>
    <r>
      <rPr>
        <sz val="8"/>
        <rFont val="宋体"/>
        <family val="0"/>
      </rPr>
      <t>学分（未通过四级的本科生须继续修读大学英语</t>
    </r>
    <r>
      <rPr>
        <sz val="8"/>
        <rFont val="Times New Roman"/>
        <family val="1"/>
      </rPr>
      <t>3</t>
    </r>
    <r>
      <rPr>
        <sz val="8"/>
        <rFont val="宋体"/>
        <family val="0"/>
      </rPr>
      <t>、</t>
    </r>
    <r>
      <rPr>
        <sz val="8"/>
        <rFont val="Times New Roman"/>
        <family val="1"/>
      </rPr>
      <t>4</t>
    </r>
    <r>
      <rPr>
        <sz val="8"/>
        <rFont val="宋体"/>
        <family val="0"/>
      </rPr>
      <t>；通过四级的本科生可选择修读大学英语拓展课程）</t>
    </r>
  </si>
  <si>
    <r>
      <rPr>
        <sz val="8"/>
        <rFont val="宋体"/>
        <family val="0"/>
      </rPr>
      <t>毛泽东思想和中国特色社会主义理论体系概论</t>
    </r>
  </si>
  <si>
    <r>
      <rPr>
        <sz val="8"/>
        <rFont val="宋体"/>
        <family val="0"/>
      </rPr>
      <t>马克思主义基本原理</t>
    </r>
  </si>
  <si>
    <r>
      <t>A</t>
    </r>
    <r>
      <rPr>
        <sz val="9"/>
        <rFont val="宋体"/>
        <family val="0"/>
      </rPr>
      <t>1</t>
    </r>
  </si>
  <si>
    <r>
      <rPr>
        <sz val="8"/>
        <rFont val="宋体"/>
        <family val="0"/>
      </rPr>
      <t>思想道德修养与法律基础</t>
    </r>
  </si>
  <si>
    <t>A2</t>
  </si>
  <si>
    <r>
      <rPr>
        <sz val="8"/>
        <rFont val="宋体"/>
        <family val="0"/>
      </rPr>
      <t>形势与政策</t>
    </r>
    <r>
      <rPr>
        <sz val="8"/>
        <rFont val="Times New Roman"/>
        <family val="1"/>
      </rPr>
      <t>1</t>
    </r>
  </si>
  <si>
    <r>
      <t>A</t>
    </r>
    <r>
      <rPr>
        <sz val="9"/>
        <rFont val="宋体"/>
        <family val="0"/>
      </rPr>
      <t>3</t>
    </r>
  </si>
  <si>
    <r>
      <rPr>
        <sz val="8"/>
        <rFont val="宋体"/>
        <family val="0"/>
      </rPr>
      <t>形势与政策</t>
    </r>
    <r>
      <rPr>
        <sz val="8"/>
        <rFont val="Times New Roman"/>
        <family val="1"/>
      </rPr>
      <t>2</t>
    </r>
  </si>
  <si>
    <r>
      <t>E</t>
    </r>
    <r>
      <rPr>
        <sz val="9"/>
        <rFont val="宋体"/>
        <family val="0"/>
      </rPr>
      <t>1</t>
    </r>
  </si>
  <si>
    <r>
      <rPr>
        <sz val="8"/>
        <rFont val="宋体"/>
        <family val="0"/>
      </rPr>
      <t>形势与政策</t>
    </r>
    <r>
      <rPr>
        <sz val="8"/>
        <rFont val="Times New Roman"/>
        <family val="1"/>
      </rPr>
      <t>3</t>
    </r>
  </si>
  <si>
    <r>
      <t>D</t>
    </r>
    <r>
      <rPr>
        <sz val="9"/>
        <rFont val="宋体"/>
        <family val="0"/>
      </rPr>
      <t>1</t>
    </r>
  </si>
  <si>
    <r>
      <rPr>
        <sz val="8"/>
        <rFont val="宋体"/>
        <family val="0"/>
      </rPr>
      <t>形势与政策</t>
    </r>
    <r>
      <rPr>
        <sz val="8"/>
        <rFont val="Times New Roman"/>
        <family val="1"/>
      </rPr>
      <t>4</t>
    </r>
  </si>
  <si>
    <r>
      <t>D</t>
    </r>
    <r>
      <rPr>
        <sz val="9"/>
        <rFont val="宋体"/>
        <family val="0"/>
      </rPr>
      <t>2</t>
    </r>
  </si>
  <si>
    <r>
      <rPr>
        <sz val="8"/>
        <rFont val="宋体"/>
        <family val="0"/>
      </rPr>
      <t>大学英语</t>
    </r>
    <r>
      <rPr>
        <sz val="8"/>
        <rFont val="Times New Roman"/>
        <family val="1"/>
      </rPr>
      <t>1</t>
    </r>
  </si>
  <si>
    <r>
      <t>B</t>
    </r>
    <r>
      <rPr>
        <sz val="9"/>
        <rFont val="宋体"/>
        <family val="0"/>
      </rPr>
      <t>1</t>
    </r>
  </si>
  <si>
    <r>
      <rPr>
        <sz val="8"/>
        <rFont val="宋体"/>
        <family val="0"/>
      </rPr>
      <t>大学英语</t>
    </r>
    <r>
      <rPr>
        <sz val="8"/>
        <rFont val="Times New Roman"/>
        <family val="1"/>
      </rPr>
      <t>2</t>
    </r>
  </si>
  <si>
    <r>
      <t>B</t>
    </r>
    <r>
      <rPr>
        <sz val="9"/>
        <rFont val="宋体"/>
        <family val="0"/>
      </rPr>
      <t>2</t>
    </r>
  </si>
  <si>
    <r>
      <rPr>
        <sz val="8"/>
        <rFont val="宋体"/>
        <family val="0"/>
      </rPr>
      <t>大学英语</t>
    </r>
    <r>
      <rPr>
        <sz val="8"/>
        <rFont val="Times New Roman"/>
        <family val="1"/>
      </rPr>
      <t>3/</t>
    </r>
    <r>
      <rPr>
        <sz val="8"/>
        <rFont val="宋体"/>
        <family val="0"/>
      </rPr>
      <t>大学英语拓展课</t>
    </r>
    <r>
      <rPr>
        <sz val="8"/>
        <rFont val="Times New Roman"/>
        <family val="1"/>
      </rPr>
      <t>1</t>
    </r>
  </si>
  <si>
    <r>
      <t>C</t>
    </r>
    <r>
      <rPr>
        <sz val="9"/>
        <rFont val="宋体"/>
        <family val="0"/>
      </rPr>
      <t>1</t>
    </r>
  </si>
  <si>
    <r>
      <rPr>
        <sz val="8"/>
        <rFont val="宋体"/>
        <family val="0"/>
      </rPr>
      <t>大学英语</t>
    </r>
    <r>
      <rPr>
        <sz val="8"/>
        <rFont val="Times New Roman"/>
        <family val="1"/>
      </rPr>
      <t>4/</t>
    </r>
    <r>
      <rPr>
        <sz val="8"/>
        <rFont val="宋体"/>
        <family val="0"/>
      </rPr>
      <t>大学英语拓展课</t>
    </r>
    <r>
      <rPr>
        <sz val="8"/>
        <rFont val="Times New Roman"/>
        <family val="1"/>
      </rPr>
      <t>2</t>
    </r>
  </si>
  <si>
    <r>
      <t>C</t>
    </r>
    <r>
      <rPr>
        <sz val="9"/>
        <rFont val="宋体"/>
        <family val="0"/>
      </rPr>
      <t>2</t>
    </r>
  </si>
  <si>
    <r>
      <rPr>
        <sz val="8"/>
        <rFont val="宋体"/>
        <family val="0"/>
      </rPr>
      <t>大学体育</t>
    </r>
    <r>
      <rPr>
        <sz val="8"/>
        <rFont val="Times New Roman"/>
        <family val="1"/>
      </rPr>
      <t>1</t>
    </r>
  </si>
  <si>
    <r>
      <rPr>
        <sz val="8"/>
        <rFont val="宋体"/>
        <family val="0"/>
      </rPr>
      <t>大学体育</t>
    </r>
    <r>
      <rPr>
        <sz val="8"/>
        <rFont val="Times New Roman"/>
        <family val="1"/>
      </rPr>
      <t>2</t>
    </r>
  </si>
  <si>
    <r>
      <rPr>
        <sz val="8"/>
        <rFont val="宋体"/>
        <family val="0"/>
      </rPr>
      <t>大学体育</t>
    </r>
    <r>
      <rPr>
        <sz val="8"/>
        <rFont val="Times New Roman"/>
        <family val="1"/>
      </rPr>
      <t>3</t>
    </r>
  </si>
  <si>
    <t>必修</t>
  </si>
  <si>
    <r>
      <rPr>
        <sz val="8"/>
        <rFont val="宋体"/>
        <family val="0"/>
      </rPr>
      <t>大学体育</t>
    </r>
    <r>
      <rPr>
        <sz val="8"/>
        <rFont val="Times New Roman"/>
        <family val="1"/>
      </rPr>
      <t>4</t>
    </r>
  </si>
  <si>
    <t>军事理论</t>
  </si>
  <si>
    <t>小计（人文社会科学类）</t>
  </si>
  <si>
    <r>
      <rPr>
        <sz val="8"/>
        <rFont val="宋体"/>
        <family val="0"/>
      </rPr>
      <t>高等数学</t>
    </r>
    <r>
      <rPr>
        <sz val="8"/>
        <rFont val="Times New Roman"/>
        <family val="1"/>
      </rPr>
      <t>I-A</t>
    </r>
  </si>
  <si>
    <t>线性代数B</t>
  </si>
  <si>
    <t>复变函数与积分变换</t>
  </si>
  <si>
    <t>选修</t>
  </si>
  <si>
    <r>
      <t>大学物理</t>
    </r>
    <r>
      <rPr>
        <sz val="8"/>
        <rFont val="Times New Roman"/>
        <family val="1"/>
      </rPr>
      <t>B1</t>
    </r>
  </si>
  <si>
    <r>
      <rPr>
        <sz val="8"/>
        <rFont val="宋体"/>
        <family val="0"/>
      </rPr>
      <t>大学物理</t>
    </r>
    <r>
      <rPr>
        <sz val="8"/>
        <rFont val="Times New Roman"/>
        <family val="1"/>
      </rPr>
      <t>B2</t>
    </r>
  </si>
  <si>
    <t>B2</t>
  </si>
  <si>
    <t>小计（数学自然科学类）</t>
  </si>
  <si>
    <t>工程制图基础</t>
  </si>
  <si>
    <t>D2</t>
  </si>
  <si>
    <t>小计（工程基础类）</t>
  </si>
  <si>
    <r>
      <rPr>
        <b/>
        <sz val="9"/>
        <rFont val="宋体"/>
        <family val="0"/>
      </rPr>
      <t>小</t>
    </r>
    <r>
      <rPr>
        <b/>
        <sz val="9"/>
        <rFont val="Times New Roman"/>
        <family val="1"/>
      </rPr>
      <t xml:space="preserve">    </t>
    </r>
    <r>
      <rPr>
        <b/>
        <sz val="9"/>
        <rFont val="宋体"/>
        <family val="0"/>
      </rPr>
      <t>计（通识核心必修）</t>
    </r>
  </si>
  <si>
    <t>计算方法</t>
  </si>
  <si>
    <t>概率论与数理统计A</t>
  </si>
  <si>
    <t>数学物理方程</t>
  </si>
  <si>
    <t>运筹学</t>
  </si>
  <si>
    <t>大学计算机基础</t>
  </si>
  <si>
    <t>机械制图II</t>
  </si>
  <si>
    <t>工程项目管理</t>
  </si>
  <si>
    <r>
      <rPr>
        <b/>
        <sz val="8"/>
        <rFont val="宋体"/>
        <family val="0"/>
      </rPr>
      <t>小</t>
    </r>
    <r>
      <rPr>
        <b/>
        <sz val="8"/>
        <rFont val="Times New Roman"/>
        <family val="1"/>
      </rPr>
      <t xml:space="preserve">     </t>
    </r>
    <r>
      <rPr>
        <b/>
        <sz val="8"/>
        <rFont val="宋体"/>
        <family val="0"/>
      </rPr>
      <t>计（通识核心选修）</t>
    </r>
  </si>
  <si>
    <r>
      <rPr>
        <sz val="9"/>
        <rFont val="宋体"/>
        <family val="0"/>
      </rPr>
      <t>通识拓展课程</t>
    </r>
  </si>
  <si>
    <r>
      <rPr>
        <sz val="9"/>
        <rFont val="宋体"/>
        <family val="0"/>
      </rPr>
      <t>本科生必须取得</t>
    </r>
    <r>
      <rPr>
        <sz val="9"/>
        <rFont val="Times New Roman"/>
        <family val="1"/>
      </rPr>
      <t>10</t>
    </r>
    <r>
      <rPr>
        <sz val="9"/>
        <rFont val="宋体"/>
        <family val="0"/>
      </rPr>
      <t>个及其以上的通识拓展课程学分，方可毕业</t>
    </r>
  </si>
  <si>
    <t>A3</t>
  </si>
  <si>
    <r>
      <t>A3</t>
    </r>
    <r>
      <rPr>
        <sz val="6"/>
        <rFont val="宋体"/>
        <family val="0"/>
      </rPr>
      <t>≥</t>
    </r>
    <r>
      <rPr>
        <sz val="6"/>
        <rFont val="Times New Roman"/>
        <family val="1"/>
      </rPr>
      <t>10</t>
    </r>
    <r>
      <rPr>
        <sz val="6"/>
        <rFont val="宋体"/>
        <family val="0"/>
      </rPr>
      <t>学分</t>
    </r>
  </si>
  <si>
    <t>通识教育教学模块的学分比例</t>
  </si>
  <si>
    <r>
      <rPr>
        <sz val="9"/>
        <rFont val="宋体"/>
        <family val="0"/>
      </rPr>
      <t>专业教育教学模块</t>
    </r>
  </si>
  <si>
    <r>
      <rPr>
        <sz val="9"/>
        <rFont val="宋体"/>
        <family val="0"/>
      </rPr>
      <t>专业基础课程</t>
    </r>
  </si>
  <si>
    <t xml:space="preserve">电路基础    </t>
  </si>
  <si>
    <t>B1</t>
  </si>
  <si>
    <r>
      <t>B1=30</t>
    </r>
    <r>
      <rPr>
        <sz val="8"/>
        <rFont val="宋体"/>
        <family val="0"/>
      </rPr>
      <t>学分，</t>
    </r>
    <r>
      <rPr>
        <sz val="8"/>
        <rFont val="Times New Roman"/>
        <family val="1"/>
      </rPr>
      <t>B2</t>
    </r>
    <r>
      <rPr>
        <sz val="8"/>
        <rFont val="宋体"/>
        <family val="0"/>
      </rPr>
      <t>≥</t>
    </r>
    <r>
      <rPr>
        <sz val="8"/>
        <rFont val="Times New Roman"/>
        <family val="1"/>
      </rPr>
      <t>6.5</t>
    </r>
    <r>
      <rPr>
        <sz val="8"/>
        <rFont val="宋体"/>
        <family val="0"/>
      </rPr>
      <t>学分</t>
    </r>
  </si>
  <si>
    <t>模拟电子技术</t>
  </si>
  <si>
    <t>数字电子技术</t>
  </si>
  <si>
    <t>电磁场</t>
  </si>
  <si>
    <r>
      <rPr>
        <sz val="8"/>
        <rFont val="宋体"/>
        <family val="0"/>
      </rPr>
      <t>计算机语言程序设计（</t>
    </r>
    <r>
      <rPr>
        <sz val="8"/>
        <rFont val="Times New Roman"/>
        <family val="1"/>
      </rPr>
      <t>C</t>
    </r>
    <r>
      <rPr>
        <sz val="8"/>
        <rFont val="宋体"/>
        <family val="0"/>
      </rPr>
      <t>）</t>
    </r>
  </si>
  <si>
    <t>电机学</t>
  </si>
  <si>
    <t>电力电子技术</t>
  </si>
  <si>
    <t>电力系统分析</t>
  </si>
  <si>
    <t>自动控制原理</t>
  </si>
  <si>
    <t>小计（专业基础类）</t>
  </si>
  <si>
    <r>
      <rPr>
        <b/>
        <sz val="8"/>
        <rFont val="宋体"/>
        <family val="0"/>
      </rPr>
      <t>小</t>
    </r>
    <r>
      <rPr>
        <b/>
        <sz val="8"/>
        <rFont val="Times New Roman"/>
        <family val="1"/>
      </rPr>
      <t xml:space="preserve">     </t>
    </r>
    <r>
      <rPr>
        <b/>
        <sz val="8"/>
        <rFont val="宋体"/>
        <family val="0"/>
      </rPr>
      <t>计（专业基础必修）</t>
    </r>
  </si>
  <si>
    <t>现代测试技术</t>
  </si>
  <si>
    <t>信号分析与处理</t>
  </si>
  <si>
    <t>电气工程导论</t>
  </si>
  <si>
    <t xml:space="preserve">单片机原理及应用    </t>
  </si>
  <si>
    <t>电气CAD技术</t>
  </si>
  <si>
    <t>计算机网络</t>
  </si>
  <si>
    <t>计算机控制技术</t>
  </si>
  <si>
    <t>专业外语</t>
  </si>
  <si>
    <r>
      <rPr>
        <b/>
        <sz val="8"/>
        <rFont val="宋体"/>
        <family val="0"/>
      </rPr>
      <t>小</t>
    </r>
    <r>
      <rPr>
        <b/>
        <sz val="8"/>
        <rFont val="Times New Roman"/>
        <family val="1"/>
      </rPr>
      <t xml:space="preserve">     </t>
    </r>
    <r>
      <rPr>
        <b/>
        <sz val="8"/>
        <rFont val="宋体"/>
        <family val="0"/>
      </rPr>
      <t>计（专业基础选修）</t>
    </r>
  </si>
  <si>
    <t>专业方向课程</t>
  </si>
  <si>
    <t>电力系统继电保护</t>
  </si>
  <si>
    <t>C1</t>
  </si>
  <si>
    <r>
      <t>C1=8</t>
    </r>
    <r>
      <rPr>
        <sz val="8"/>
        <rFont val="宋体"/>
        <family val="0"/>
      </rPr>
      <t>学分，</t>
    </r>
    <r>
      <rPr>
        <sz val="8"/>
        <rFont val="Times New Roman"/>
        <family val="1"/>
      </rPr>
      <t>C2</t>
    </r>
    <r>
      <rPr>
        <sz val="8"/>
        <rFont val="宋体"/>
        <family val="0"/>
      </rPr>
      <t>≥</t>
    </r>
    <r>
      <rPr>
        <sz val="8"/>
        <rFont val="Times New Roman"/>
        <family val="1"/>
      </rPr>
      <t>8</t>
    </r>
    <r>
      <rPr>
        <sz val="8"/>
        <rFont val="宋体"/>
        <family val="0"/>
      </rPr>
      <t>学分</t>
    </r>
  </si>
  <si>
    <t>控制电机</t>
  </si>
  <si>
    <r>
      <rPr>
        <sz val="8"/>
        <rFont val="宋体"/>
        <family val="0"/>
      </rPr>
      <t>电气控制与</t>
    </r>
    <r>
      <rPr>
        <sz val="8"/>
        <rFont val="Times New Roman"/>
        <family val="1"/>
      </rPr>
      <t>PLC</t>
    </r>
  </si>
  <si>
    <r>
      <rPr>
        <b/>
        <sz val="8"/>
        <rFont val="宋体"/>
        <family val="0"/>
      </rPr>
      <t>小</t>
    </r>
    <r>
      <rPr>
        <b/>
        <sz val="8"/>
        <rFont val="Times New Roman"/>
        <family val="1"/>
      </rPr>
      <t xml:space="preserve">     </t>
    </r>
    <r>
      <rPr>
        <b/>
        <sz val="8"/>
        <rFont val="宋体"/>
        <family val="0"/>
      </rPr>
      <t>计</t>
    </r>
  </si>
  <si>
    <t>建筑供配电技术</t>
  </si>
  <si>
    <t>C2</t>
  </si>
  <si>
    <t>高电压技术</t>
  </si>
  <si>
    <t>电力拖动自动控制系统</t>
  </si>
  <si>
    <t>高电压绝缘技术</t>
  </si>
  <si>
    <t>新能源发电技术</t>
  </si>
  <si>
    <t>工厂供电</t>
  </si>
  <si>
    <t>电力储能技术及应用</t>
  </si>
  <si>
    <t>智能电器及控制技术</t>
  </si>
  <si>
    <t>智能交直流配网技术</t>
  </si>
  <si>
    <r>
      <rPr>
        <sz val="9"/>
        <rFont val="宋体"/>
        <family val="0"/>
      </rPr>
      <t>创新创业教育及课外素质教育模块</t>
    </r>
  </si>
  <si>
    <r>
      <rPr>
        <sz val="9"/>
        <rFont val="宋体"/>
        <family val="0"/>
      </rPr>
      <t>创新创业教育课程</t>
    </r>
  </si>
  <si>
    <t>创新创业基础</t>
  </si>
  <si>
    <t>D1</t>
  </si>
  <si>
    <r>
      <t>D1=3.5</t>
    </r>
    <r>
      <rPr>
        <sz val="8"/>
        <rFont val="宋体"/>
        <family val="0"/>
      </rPr>
      <t>学分，</t>
    </r>
    <r>
      <rPr>
        <sz val="8"/>
        <rFont val="Times New Roman"/>
        <family val="1"/>
      </rPr>
      <t>D2</t>
    </r>
    <r>
      <rPr>
        <sz val="8"/>
        <rFont val="宋体"/>
        <family val="0"/>
      </rPr>
      <t>≥</t>
    </r>
    <r>
      <rPr>
        <sz val="8"/>
        <rFont val="Times New Roman"/>
        <family val="1"/>
      </rPr>
      <t>1.0</t>
    </r>
    <r>
      <rPr>
        <sz val="8"/>
        <rFont val="宋体"/>
        <family val="0"/>
      </rPr>
      <t>学分</t>
    </r>
  </si>
  <si>
    <t>系统建模与仿真技术</t>
  </si>
  <si>
    <r>
      <rPr>
        <b/>
        <sz val="8"/>
        <rFont val="宋体"/>
        <family val="0"/>
      </rPr>
      <t>小</t>
    </r>
    <r>
      <rPr>
        <b/>
        <sz val="8"/>
        <rFont val="Times New Roman"/>
        <family val="1"/>
      </rPr>
      <t xml:space="preserve">    </t>
    </r>
    <r>
      <rPr>
        <b/>
        <sz val="8"/>
        <rFont val="宋体"/>
        <family val="0"/>
      </rPr>
      <t>计</t>
    </r>
  </si>
  <si>
    <t>电气工程前沿技术讲座</t>
  </si>
  <si>
    <t>电子电路EDA技术及应用</t>
  </si>
  <si>
    <r>
      <rPr>
        <sz val="9"/>
        <rFont val="宋体"/>
        <family val="0"/>
      </rPr>
      <t>课外素质教育学分</t>
    </r>
  </si>
  <si>
    <r>
      <rPr>
        <sz val="9"/>
        <rFont val="宋体"/>
        <family val="0"/>
      </rPr>
      <t>本科生必须取得</t>
    </r>
    <r>
      <rPr>
        <sz val="9"/>
        <rFont val="Times New Roman"/>
        <family val="1"/>
      </rPr>
      <t>10</t>
    </r>
    <r>
      <rPr>
        <sz val="9"/>
        <rFont val="宋体"/>
        <family val="0"/>
      </rPr>
      <t>个及其以上的课外素质教育学分，方可授予学士学位</t>
    </r>
  </si>
  <si>
    <t>D3</t>
  </si>
  <si>
    <r>
      <t>D3</t>
    </r>
    <r>
      <rPr>
        <sz val="8"/>
        <rFont val="宋体"/>
        <family val="0"/>
      </rPr>
      <t>≥</t>
    </r>
    <r>
      <rPr>
        <sz val="8"/>
        <rFont val="Times New Roman"/>
        <family val="1"/>
      </rPr>
      <t>10</t>
    </r>
    <r>
      <rPr>
        <sz val="8"/>
        <rFont val="宋体"/>
        <family val="0"/>
      </rPr>
      <t>学分</t>
    </r>
  </si>
  <si>
    <r>
      <rPr>
        <b/>
        <sz val="9"/>
        <rFont val="宋体"/>
        <family val="0"/>
      </rPr>
      <t>备注：</t>
    </r>
    <r>
      <rPr>
        <sz val="9"/>
        <rFont val="宋体"/>
        <family val="0"/>
      </rPr>
      <t>课程性质代码：通识核心课程</t>
    </r>
    <r>
      <rPr>
        <sz val="9"/>
        <rFont val="Times New Roman"/>
        <family val="1"/>
      </rPr>
      <t>—A1</t>
    </r>
    <r>
      <rPr>
        <sz val="9"/>
        <rFont val="宋体"/>
        <family val="0"/>
      </rPr>
      <t>（必修）、</t>
    </r>
    <r>
      <rPr>
        <sz val="9"/>
        <rFont val="Times New Roman"/>
        <family val="1"/>
      </rPr>
      <t>A2</t>
    </r>
    <r>
      <rPr>
        <sz val="9"/>
        <rFont val="宋体"/>
        <family val="0"/>
      </rPr>
      <t>（选修）；通识拓展课程</t>
    </r>
    <r>
      <rPr>
        <sz val="9"/>
        <rFont val="Times New Roman"/>
        <family val="1"/>
      </rPr>
      <t>—A3</t>
    </r>
    <r>
      <rPr>
        <sz val="9"/>
        <rFont val="宋体"/>
        <family val="0"/>
      </rPr>
      <t xml:space="preserve">（选修）；
</t>
    </r>
    <r>
      <rPr>
        <sz val="9"/>
        <rFont val="Times New Roman"/>
        <family val="1"/>
      </rPr>
      <t xml:space="preserve">                    </t>
    </r>
    <r>
      <rPr>
        <sz val="9"/>
        <rFont val="宋体"/>
        <family val="0"/>
      </rPr>
      <t>专业基础课程</t>
    </r>
    <r>
      <rPr>
        <sz val="9"/>
        <rFont val="Times New Roman"/>
        <family val="1"/>
      </rPr>
      <t>—B1</t>
    </r>
    <r>
      <rPr>
        <sz val="9"/>
        <rFont val="宋体"/>
        <family val="0"/>
      </rPr>
      <t>（必修）、</t>
    </r>
    <r>
      <rPr>
        <sz val="9"/>
        <rFont val="Times New Roman"/>
        <family val="1"/>
      </rPr>
      <t>B2</t>
    </r>
    <r>
      <rPr>
        <sz val="9"/>
        <rFont val="宋体"/>
        <family val="0"/>
      </rPr>
      <t>（选修）；专业方向课程</t>
    </r>
    <r>
      <rPr>
        <sz val="9"/>
        <rFont val="Times New Roman"/>
        <family val="1"/>
      </rPr>
      <t>—C1</t>
    </r>
    <r>
      <rPr>
        <sz val="9"/>
        <rFont val="宋体"/>
        <family val="0"/>
      </rPr>
      <t>（必修）、</t>
    </r>
    <r>
      <rPr>
        <sz val="9"/>
        <rFont val="Times New Roman"/>
        <family val="1"/>
      </rPr>
      <t>C2</t>
    </r>
    <r>
      <rPr>
        <sz val="9"/>
        <rFont val="宋体"/>
        <family val="0"/>
      </rPr>
      <t xml:space="preserve">（选修）；
</t>
    </r>
    <r>
      <rPr>
        <sz val="9"/>
        <rFont val="Times New Roman"/>
        <family val="1"/>
      </rPr>
      <t xml:space="preserve">                    </t>
    </r>
    <r>
      <rPr>
        <sz val="9"/>
        <rFont val="宋体"/>
        <family val="0"/>
      </rPr>
      <t>创新创业教育及课外素质教育模块</t>
    </r>
    <r>
      <rPr>
        <sz val="9"/>
        <rFont val="Times New Roman"/>
        <family val="1"/>
      </rPr>
      <t>—D1</t>
    </r>
    <r>
      <rPr>
        <sz val="9"/>
        <rFont val="宋体"/>
        <family val="0"/>
      </rPr>
      <t>（必修）、</t>
    </r>
    <r>
      <rPr>
        <sz val="9"/>
        <rFont val="Times New Roman"/>
        <family val="1"/>
      </rPr>
      <t>D2</t>
    </r>
    <r>
      <rPr>
        <sz val="9"/>
        <rFont val="宋体"/>
        <family val="0"/>
      </rPr>
      <t>（选修）、</t>
    </r>
    <r>
      <rPr>
        <sz val="9"/>
        <rFont val="Times New Roman"/>
        <family val="1"/>
      </rPr>
      <t>D3</t>
    </r>
    <r>
      <rPr>
        <sz val="9"/>
        <rFont val="宋体"/>
        <family val="0"/>
      </rPr>
      <t xml:space="preserve">（课外素质教育学分）。
</t>
    </r>
    <r>
      <rPr>
        <sz val="9"/>
        <rFont val="Times New Roman"/>
        <family val="1"/>
      </rPr>
      <t xml:space="preserve">      </t>
    </r>
    <r>
      <rPr>
        <sz val="9"/>
        <rFont val="宋体"/>
        <family val="0"/>
      </rPr>
      <t>各学期学时分配：</t>
    </r>
    <r>
      <rPr>
        <sz val="9"/>
        <rFont val="Times New Roman"/>
        <family val="1"/>
      </rPr>
      <t>2+</t>
    </r>
    <r>
      <rPr>
        <sz val="9"/>
        <rFont val="宋体"/>
        <family val="0"/>
      </rPr>
      <t>表示第</t>
    </r>
    <r>
      <rPr>
        <sz val="9"/>
        <rFont val="Times New Roman"/>
        <family val="1"/>
      </rPr>
      <t>2</t>
    </r>
    <r>
      <rPr>
        <sz val="9"/>
        <rFont val="宋体"/>
        <family val="0"/>
      </rPr>
      <t>学期设置的夏季短学期</t>
    </r>
    <r>
      <rPr>
        <sz val="9"/>
        <rFont val="Times New Roman"/>
        <family val="1"/>
      </rPr>
      <t>“2+X”</t>
    </r>
    <r>
      <rPr>
        <sz val="9"/>
        <rFont val="宋体"/>
        <family val="0"/>
      </rPr>
      <t xml:space="preserve">周；
</t>
    </r>
    <r>
      <rPr>
        <sz val="9"/>
        <rFont val="Times New Roman"/>
        <family val="1"/>
      </rPr>
      <t xml:space="preserve">                      4+</t>
    </r>
    <r>
      <rPr>
        <sz val="9"/>
        <rFont val="宋体"/>
        <family val="0"/>
      </rPr>
      <t>表示第</t>
    </r>
    <r>
      <rPr>
        <sz val="9"/>
        <rFont val="Times New Roman"/>
        <family val="1"/>
      </rPr>
      <t>4</t>
    </r>
    <r>
      <rPr>
        <sz val="9"/>
        <rFont val="宋体"/>
        <family val="0"/>
      </rPr>
      <t>学期设置的夏季短学期</t>
    </r>
    <r>
      <rPr>
        <sz val="9"/>
        <rFont val="Times New Roman"/>
        <family val="1"/>
      </rPr>
      <t>“2+X”</t>
    </r>
    <r>
      <rPr>
        <sz val="9"/>
        <rFont val="宋体"/>
        <family val="0"/>
      </rPr>
      <t xml:space="preserve">周；
</t>
    </r>
    <r>
      <rPr>
        <sz val="9"/>
        <rFont val="Times New Roman"/>
        <family val="1"/>
      </rPr>
      <t xml:space="preserve">                      6+</t>
    </r>
    <r>
      <rPr>
        <sz val="9"/>
        <rFont val="宋体"/>
        <family val="0"/>
      </rPr>
      <t>表示第</t>
    </r>
    <r>
      <rPr>
        <sz val="9"/>
        <rFont val="Times New Roman"/>
        <family val="1"/>
      </rPr>
      <t>6</t>
    </r>
    <r>
      <rPr>
        <sz val="9"/>
        <rFont val="宋体"/>
        <family val="0"/>
      </rPr>
      <t>学期设置的夏季短学期</t>
    </r>
    <r>
      <rPr>
        <sz val="9"/>
        <rFont val="Times New Roman"/>
        <family val="1"/>
      </rPr>
      <t>“2+X”</t>
    </r>
    <r>
      <rPr>
        <sz val="9"/>
        <rFont val="宋体"/>
        <family val="0"/>
      </rPr>
      <t>周。</t>
    </r>
  </si>
  <si>
    <t>附表2  集中实践教育教学模块设置及安排表</t>
  </si>
  <si>
    <t>序号</t>
  </si>
  <si>
    <t>实践教学内容</t>
  </si>
  <si>
    <t>学时</t>
  </si>
  <si>
    <t>周
数</t>
  </si>
  <si>
    <t>各学期周学时(周数)分配</t>
  </si>
  <si>
    <t>模块学分要求</t>
  </si>
  <si>
    <t>是否创新创业类实践环节</t>
  </si>
  <si>
    <t>独立设课的实验</t>
  </si>
  <si>
    <t>大学物理实验</t>
  </si>
  <si>
    <t>\</t>
  </si>
  <si>
    <t>E1</t>
  </si>
  <si>
    <r>
      <t>E1=34.5</t>
    </r>
    <r>
      <rPr>
        <sz val="10"/>
        <rFont val="宋体"/>
        <family val="0"/>
      </rPr>
      <t>学分，</t>
    </r>
    <r>
      <rPr>
        <sz val="10"/>
        <rFont val="Times New Roman"/>
        <family val="1"/>
      </rPr>
      <t>E2</t>
    </r>
    <r>
      <rPr>
        <sz val="10"/>
        <rFont val="宋体"/>
        <family val="0"/>
      </rPr>
      <t>≥</t>
    </r>
    <r>
      <rPr>
        <sz val="10"/>
        <rFont val="Times New Roman"/>
        <family val="1"/>
      </rPr>
      <t>0</t>
    </r>
    <r>
      <rPr>
        <sz val="10"/>
        <rFont val="宋体"/>
        <family val="0"/>
      </rPr>
      <t>学分</t>
    </r>
  </si>
  <si>
    <t>否</t>
  </si>
  <si>
    <t>电路与模电数电实验</t>
  </si>
  <si>
    <t>小计</t>
  </si>
  <si>
    <t>E2</t>
  </si>
  <si>
    <t>实习、课程设计（论文）、毕业设计（论文）等环节</t>
  </si>
  <si>
    <t>军事技能</t>
  </si>
  <si>
    <t>2K</t>
  </si>
  <si>
    <t>认识实习</t>
  </si>
  <si>
    <t>生产实习</t>
  </si>
  <si>
    <t>4K</t>
  </si>
  <si>
    <t>4k</t>
  </si>
  <si>
    <t>金工实习</t>
  </si>
  <si>
    <t>2k</t>
  </si>
  <si>
    <t>电气控制课程设计</t>
  </si>
  <si>
    <t>供配电系统课程设计</t>
  </si>
  <si>
    <t>系统建模与仿真课程设计</t>
  </si>
  <si>
    <t>是</t>
  </si>
  <si>
    <t>毕业实习</t>
  </si>
  <si>
    <t>毕业设计</t>
  </si>
  <si>
    <t>14K</t>
  </si>
  <si>
    <r>
      <t>备注：</t>
    </r>
    <r>
      <rPr>
        <sz val="10"/>
        <rFont val="宋体"/>
        <family val="0"/>
      </rPr>
      <t>（</t>
    </r>
    <r>
      <rPr>
        <sz val="10"/>
        <rFont val="Times New Roman"/>
        <family val="1"/>
      </rPr>
      <t>1</t>
    </r>
    <r>
      <rPr>
        <sz val="10"/>
        <rFont val="宋体"/>
        <family val="0"/>
      </rPr>
      <t>）</t>
    </r>
    <r>
      <rPr>
        <sz val="10"/>
        <rFont val="Times New Roman"/>
        <family val="1"/>
      </rPr>
      <t>K</t>
    </r>
    <r>
      <rPr>
        <sz val="10"/>
        <rFont val="宋体"/>
        <family val="0"/>
      </rPr>
      <t>表示</t>
    </r>
    <r>
      <rPr>
        <sz val="10"/>
        <rFont val="Times New Roman"/>
        <family val="1"/>
      </rPr>
      <t>“</t>
    </r>
    <r>
      <rPr>
        <sz val="10"/>
        <rFont val="宋体"/>
        <family val="0"/>
      </rPr>
      <t>周</t>
    </r>
    <r>
      <rPr>
        <sz val="10"/>
        <rFont val="Times New Roman"/>
        <family val="1"/>
      </rPr>
      <t>”</t>
    </r>
    <r>
      <rPr>
        <sz val="10"/>
        <rFont val="宋体"/>
        <family val="0"/>
      </rPr>
      <t>；（</t>
    </r>
    <r>
      <rPr>
        <sz val="10"/>
        <rFont val="Times New Roman"/>
        <family val="1"/>
      </rPr>
      <t>2</t>
    </r>
    <r>
      <rPr>
        <sz val="10"/>
        <rFont val="宋体"/>
        <family val="0"/>
      </rPr>
      <t>）集中实践教学环节</t>
    </r>
    <r>
      <rPr>
        <sz val="10"/>
        <rFont val="Times New Roman"/>
        <family val="1"/>
      </rPr>
      <t>—E1</t>
    </r>
    <r>
      <rPr>
        <sz val="10"/>
        <rFont val="宋体"/>
        <family val="0"/>
      </rPr>
      <t>（必修），</t>
    </r>
    <r>
      <rPr>
        <sz val="10"/>
        <rFont val="Times New Roman"/>
        <family val="1"/>
      </rPr>
      <t>E2</t>
    </r>
    <r>
      <rPr>
        <sz val="10"/>
        <rFont val="宋体"/>
        <family val="0"/>
      </rPr>
      <t xml:space="preserve">（选修）；
</t>
    </r>
    <r>
      <rPr>
        <sz val="10"/>
        <rFont val="Times New Roman"/>
        <family val="1"/>
      </rPr>
      <t xml:space="preserve">            </t>
    </r>
    <r>
      <rPr>
        <sz val="10"/>
        <color indexed="10"/>
        <rFont val="Times New Roman"/>
        <family val="1"/>
      </rPr>
      <t xml:space="preserve">  </t>
    </r>
    <r>
      <rPr>
        <sz val="10"/>
        <color indexed="10"/>
        <rFont val="宋体"/>
        <family val="0"/>
      </rPr>
      <t>（</t>
    </r>
    <r>
      <rPr>
        <sz val="10"/>
        <color indexed="10"/>
        <rFont val="Times New Roman"/>
        <family val="1"/>
      </rPr>
      <t>3</t>
    </r>
    <r>
      <rPr>
        <sz val="10"/>
        <color indexed="10"/>
        <rFont val="宋体"/>
        <family val="0"/>
      </rPr>
      <t>）各学期周学时</t>
    </r>
    <r>
      <rPr>
        <sz val="10"/>
        <color indexed="10"/>
        <rFont val="宋体"/>
        <family val="0"/>
      </rPr>
      <t>(周数)</t>
    </r>
    <r>
      <rPr>
        <sz val="10"/>
        <color indexed="10"/>
        <rFont val="宋体"/>
        <family val="0"/>
      </rPr>
      <t>分配：</t>
    </r>
    <r>
      <rPr>
        <sz val="10"/>
        <color indexed="10"/>
        <rFont val="Times New Roman"/>
        <family val="1"/>
      </rPr>
      <t>2+</t>
    </r>
    <r>
      <rPr>
        <sz val="10"/>
        <color indexed="10"/>
        <rFont val="宋体"/>
        <family val="0"/>
      </rPr>
      <t>表示第</t>
    </r>
    <r>
      <rPr>
        <sz val="10"/>
        <color indexed="10"/>
        <rFont val="Times New Roman"/>
        <family val="1"/>
      </rPr>
      <t>2</t>
    </r>
    <r>
      <rPr>
        <sz val="10"/>
        <color indexed="10"/>
        <rFont val="宋体"/>
        <family val="0"/>
      </rPr>
      <t>学期设置的夏季短学期“</t>
    </r>
    <r>
      <rPr>
        <sz val="10"/>
        <color indexed="10"/>
        <rFont val="Times New Roman"/>
        <family val="1"/>
      </rPr>
      <t>2+X</t>
    </r>
    <r>
      <rPr>
        <sz val="10"/>
        <color indexed="10"/>
        <rFont val="宋体"/>
        <family val="0"/>
      </rPr>
      <t xml:space="preserve">”周；
</t>
    </r>
    <r>
      <rPr>
        <sz val="10"/>
        <color indexed="10"/>
        <rFont val="Times New Roman"/>
        <family val="1"/>
      </rPr>
      <t xml:space="preserve">                                                                             4+</t>
    </r>
    <r>
      <rPr>
        <sz val="10"/>
        <color indexed="10"/>
        <rFont val="宋体"/>
        <family val="0"/>
      </rPr>
      <t>表示第</t>
    </r>
    <r>
      <rPr>
        <sz val="10"/>
        <color indexed="10"/>
        <rFont val="Times New Roman"/>
        <family val="1"/>
      </rPr>
      <t>4</t>
    </r>
    <r>
      <rPr>
        <sz val="10"/>
        <color indexed="10"/>
        <rFont val="宋体"/>
        <family val="0"/>
      </rPr>
      <t>学期设置的夏季短学期“</t>
    </r>
    <r>
      <rPr>
        <sz val="10"/>
        <color indexed="10"/>
        <rFont val="Times New Roman"/>
        <family val="1"/>
      </rPr>
      <t>2+X</t>
    </r>
    <r>
      <rPr>
        <sz val="10"/>
        <color indexed="10"/>
        <rFont val="宋体"/>
        <family val="0"/>
      </rPr>
      <t xml:space="preserve">”周；
</t>
    </r>
    <r>
      <rPr>
        <sz val="10"/>
        <color indexed="10"/>
        <rFont val="Times New Roman"/>
        <family val="1"/>
      </rPr>
      <t xml:space="preserve">                                                                             6+</t>
    </r>
    <r>
      <rPr>
        <sz val="10"/>
        <color indexed="10"/>
        <rFont val="宋体"/>
        <family val="0"/>
      </rPr>
      <t>表示第</t>
    </r>
    <r>
      <rPr>
        <sz val="10"/>
        <color indexed="10"/>
        <rFont val="Times New Roman"/>
        <family val="1"/>
      </rPr>
      <t>6</t>
    </r>
    <r>
      <rPr>
        <sz val="10"/>
        <color indexed="10"/>
        <rFont val="宋体"/>
        <family val="0"/>
      </rPr>
      <t>学期设置的夏季短学期“</t>
    </r>
    <r>
      <rPr>
        <sz val="10"/>
        <color indexed="10"/>
        <rFont val="Times New Roman"/>
        <family val="1"/>
      </rPr>
      <t>2+X</t>
    </r>
    <r>
      <rPr>
        <sz val="10"/>
        <color indexed="10"/>
        <rFont val="宋体"/>
        <family val="0"/>
      </rPr>
      <t>”周。</t>
    </r>
  </si>
  <si>
    <t>附表3      各学期学时分配表</t>
  </si>
  <si>
    <t xml:space="preserve">
</t>
  </si>
  <si>
    <t>总计</t>
  </si>
  <si>
    <t>必修
环节</t>
  </si>
  <si>
    <t>课程教学</t>
  </si>
  <si>
    <t>集中实践教学环节</t>
  </si>
  <si>
    <t>独立设课实验</t>
  </si>
  <si>
    <r>
      <t>2</t>
    </r>
    <r>
      <rPr>
        <sz val="12"/>
        <rFont val="宋体"/>
        <family val="0"/>
      </rPr>
      <t>周</t>
    </r>
  </si>
  <si>
    <r>
      <t>4</t>
    </r>
    <r>
      <rPr>
        <sz val="12"/>
        <rFont val="宋体"/>
        <family val="0"/>
      </rPr>
      <t>周</t>
    </r>
  </si>
  <si>
    <r>
      <t>16</t>
    </r>
    <r>
      <rPr>
        <b/>
        <sz val="12"/>
        <rFont val="宋体"/>
        <family val="0"/>
      </rPr>
      <t>周</t>
    </r>
  </si>
  <si>
    <r>
      <t>30</t>
    </r>
    <r>
      <rPr>
        <b/>
        <sz val="12"/>
        <rFont val="宋体"/>
        <family val="0"/>
      </rPr>
      <t>周</t>
    </r>
  </si>
  <si>
    <t>选修
环节</t>
  </si>
  <si>
    <t>通识拓展课程</t>
  </si>
  <si>
    <r>
      <t>至少获得</t>
    </r>
    <r>
      <rPr>
        <sz val="12"/>
        <rFont val="Times New Roman"/>
        <family val="1"/>
      </rPr>
      <t>10</t>
    </r>
    <r>
      <rPr>
        <sz val="12"/>
        <rFont val="宋体"/>
        <family val="0"/>
      </rPr>
      <t>个及其以上的通识拓展课程学分，方可毕业</t>
    </r>
  </si>
  <si>
    <r>
      <rPr>
        <b/>
        <sz val="12"/>
        <rFont val="宋体"/>
        <family val="0"/>
      </rPr>
      <t>备注：</t>
    </r>
    <r>
      <rPr>
        <sz val="12"/>
        <rFont val="宋体"/>
        <family val="0"/>
      </rPr>
      <t xml:space="preserve">
</t>
    </r>
    <r>
      <rPr>
        <sz val="12"/>
        <rFont val="Times New Roman"/>
        <family val="1"/>
      </rPr>
      <t>1.</t>
    </r>
    <r>
      <rPr>
        <sz val="12"/>
        <rFont val="宋体"/>
        <family val="0"/>
      </rPr>
      <t xml:space="preserve">本表中选修环节统计的是该专业所有应给学生提供的课程资源；
</t>
    </r>
    <r>
      <rPr>
        <sz val="12"/>
        <rFont val="Times New Roman"/>
        <family val="1"/>
      </rPr>
      <t>2.</t>
    </r>
    <r>
      <rPr>
        <sz val="12"/>
        <rFont val="宋体"/>
        <family val="0"/>
      </rPr>
      <t>本表中必修环节对应的其它一栏主要对应附表</t>
    </r>
    <r>
      <rPr>
        <sz val="12"/>
        <rFont val="Times New Roman"/>
        <family val="1"/>
      </rPr>
      <t>1</t>
    </r>
    <r>
      <rPr>
        <sz val="12"/>
        <rFont val="宋体"/>
        <family val="0"/>
      </rPr>
      <t xml:space="preserve">的课内实践。
</t>
    </r>
    <r>
      <rPr>
        <sz val="12"/>
        <color indexed="10"/>
        <rFont val="Times New Roman"/>
        <family val="1"/>
      </rPr>
      <t>3.2+</t>
    </r>
    <r>
      <rPr>
        <sz val="12"/>
        <color indexed="10"/>
        <rFont val="宋体"/>
        <family val="0"/>
      </rPr>
      <t>表示第</t>
    </r>
    <r>
      <rPr>
        <sz val="12"/>
        <color indexed="10"/>
        <rFont val="Times New Roman"/>
        <family val="1"/>
      </rPr>
      <t>2</t>
    </r>
    <r>
      <rPr>
        <sz val="12"/>
        <color indexed="10"/>
        <rFont val="宋体"/>
        <family val="0"/>
      </rPr>
      <t>学期设置的夏季短学期“</t>
    </r>
    <r>
      <rPr>
        <sz val="12"/>
        <color indexed="10"/>
        <rFont val="Times New Roman"/>
        <family val="1"/>
      </rPr>
      <t>2+X</t>
    </r>
    <r>
      <rPr>
        <sz val="12"/>
        <color indexed="10"/>
        <rFont val="宋体"/>
        <family val="0"/>
      </rPr>
      <t>”周；</t>
    </r>
    <r>
      <rPr>
        <sz val="12"/>
        <color indexed="10"/>
        <rFont val="Times New Roman"/>
        <family val="1"/>
      </rPr>
      <t>4+</t>
    </r>
    <r>
      <rPr>
        <sz val="12"/>
        <color indexed="10"/>
        <rFont val="宋体"/>
        <family val="0"/>
      </rPr>
      <t>表示第</t>
    </r>
    <r>
      <rPr>
        <sz val="12"/>
        <color indexed="10"/>
        <rFont val="Times New Roman"/>
        <family val="1"/>
      </rPr>
      <t>4</t>
    </r>
    <r>
      <rPr>
        <sz val="12"/>
        <color indexed="10"/>
        <rFont val="宋体"/>
        <family val="0"/>
      </rPr>
      <t>学期设置的夏季短学期“</t>
    </r>
    <r>
      <rPr>
        <sz val="12"/>
        <color indexed="10"/>
        <rFont val="Times New Roman"/>
        <family val="1"/>
      </rPr>
      <t>2+X</t>
    </r>
    <r>
      <rPr>
        <sz val="12"/>
        <color indexed="10"/>
        <rFont val="宋体"/>
        <family val="0"/>
      </rPr>
      <t>”周；</t>
    </r>
    <r>
      <rPr>
        <sz val="12"/>
        <color indexed="10"/>
        <rFont val="Times New Roman"/>
        <family val="1"/>
      </rPr>
      <t>6+</t>
    </r>
    <r>
      <rPr>
        <sz val="12"/>
        <color indexed="10"/>
        <rFont val="宋体"/>
        <family val="0"/>
      </rPr>
      <t>表示第</t>
    </r>
    <r>
      <rPr>
        <sz val="12"/>
        <color indexed="10"/>
        <rFont val="Times New Roman"/>
        <family val="1"/>
      </rPr>
      <t>6</t>
    </r>
    <r>
      <rPr>
        <sz val="12"/>
        <color indexed="10"/>
        <rFont val="宋体"/>
        <family val="0"/>
      </rPr>
      <t>学期设置的夏季短学期“</t>
    </r>
    <r>
      <rPr>
        <sz val="12"/>
        <color indexed="10"/>
        <rFont val="Times New Roman"/>
        <family val="1"/>
      </rPr>
      <t>2+X</t>
    </r>
    <r>
      <rPr>
        <sz val="12"/>
        <color indexed="10"/>
        <rFont val="宋体"/>
        <family val="0"/>
      </rPr>
      <t>”周。</t>
    </r>
  </si>
  <si>
    <t>附表4      学时学分结构表</t>
  </si>
  <si>
    <t>课程类别</t>
  </si>
  <si>
    <t>学时数</t>
  </si>
  <si>
    <t>百分比1（%）</t>
  </si>
  <si>
    <t>学分数</t>
  </si>
  <si>
    <t>百分比2（%）</t>
  </si>
  <si>
    <t>通识核心课程</t>
  </si>
  <si>
    <t>专业教育教学模块</t>
  </si>
  <si>
    <t>专业基础课程</t>
  </si>
  <si>
    <t>创新创业教育及课外素质教育模块</t>
  </si>
  <si>
    <t>创新创业教育课程</t>
  </si>
  <si>
    <t>课外素质教育学分</t>
  </si>
  <si>
    <t>毕业需最低理论教学总学时数及学分数</t>
  </si>
  <si>
    <t>集中实践教育教学模块</t>
  </si>
  <si>
    <t>毕业需达到的最低学分数</t>
  </si>
  <si>
    <t>集中实践教育教学模块+必修课程课内实践教学</t>
  </si>
  <si>
    <t>授予学位需达到的最低学分数</t>
  </si>
  <si>
    <r>
      <rPr>
        <b/>
        <sz val="10"/>
        <rFont val="宋体"/>
        <family val="0"/>
      </rPr>
      <t>备注：</t>
    </r>
    <r>
      <rPr>
        <sz val="10"/>
        <rFont val="Times New Roman"/>
        <family val="1"/>
      </rPr>
      <t xml:space="preserve">
1.</t>
    </r>
    <r>
      <rPr>
        <sz val="10"/>
        <rFont val="宋体"/>
        <family val="0"/>
      </rPr>
      <t>课外素质教育学分，不计入“毕业需最低理论教学总学时数及学分数”和“毕业需达到的最低学分数”，计入“予学位需达到的最低学分数”。</t>
    </r>
    <r>
      <rPr>
        <sz val="10"/>
        <rFont val="Times New Roman"/>
        <family val="1"/>
      </rPr>
      <t xml:space="preserve">
2.</t>
    </r>
    <r>
      <rPr>
        <sz val="10"/>
        <rFont val="宋体"/>
        <family val="0"/>
      </rPr>
      <t xml:space="preserve">本表中选修指的是要求该专业学生所必须选修的最低学时数和学分数；
</t>
    </r>
    <r>
      <rPr>
        <sz val="10"/>
        <rFont val="Times New Roman"/>
        <family val="1"/>
      </rPr>
      <t>3.</t>
    </r>
    <r>
      <rPr>
        <sz val="10"/>
        <rFont val="宋体"/>
        <family val="0"/>
      </rPr>
      <t>本表中集中实践教育教学模块指的是要求该专业学生所必须获得集中实践教学环节（见附表</t>
    </r>
    <r>
      <rPr>
        <sz val="10"/>
        <rFont val="Times New Roman"/>
        <family val="1"/>
      </rPr>
      <t>2</t>
    </r>
    <r>
      <rPr>
        <sz val="10"/>
        <rFont val="宋体"/>
        <family val="0"/>
      </rPr>
      <t xml:space="preserve">）的最低学分数。
</t>
    </r>
    <r>
      <rPr>
        <sz val="10"/>
        <color indexed="10"/>
        <rFont val="Times New Roman"/>
        <family val="1"/>
      </rPr>
      <t>4</t>
    </r>
    <r>
      <rPr>
        <sz val="10"/>
        <color indexed="10"/>
        <rFont val="Times New Roman"/>
        <family val="1"/>
      </rPr>
      <t>.</t>
    </r>
    <r>
      <rPr>
        <sz val="10"/>
        <color indexed="10"/>
        <rFont val="宋体"/>
        <family val="0"/>
      </rPr>
      <t>本表中“集中实践教育教学模块</t>
    </r>
    <r>
      <rPr>
        <sz val="10"/>
        <color indexed="10"/>
        <rFont val="Times New Roman"/>
        <family val="1"/>
      </rPr>
      <t>+</t>
    </r>
    <r>
      <rPr>
        <sz val="10"/>
        <color indexed="10"/>
        <rFont val="宋体"/>
        <family val="0"/>
      </rPr>
      <t>必修课程课内实践教学”是指要求该专业学生所必须获得集中实践教学环节（见附表</t>
    </r>
    <r>
      <rPr>
        <sz val="10"/>
        <color indexed="10"/>
        <rFont val="Times New Roman"/>
        <family val="1"/>
      </rPr>
      <t>2</t>
    </r>
    <r>
      <rPr>
        <sz val="10"/>
        <color indexed="10"/>
        <rFont val="宋体"/>
        <family val="0"/>
      </rPr>
      <t>）及必修课程课内实践教学（见附表</t>
    </r>
    <r>
      <rPr>
        <sz val="10"/>
        <color indexed="10"/>
        <rFont val="Times New Roman"/>
        <family val="1"/>
      </rPr>
      <t>1</t>
    </r>
    <r>
      <rPr>
        <sz val="10"/>
        <color indexed="10"/>
        <rFont val="宋体"/>
        <family val="0"/>
      </rPr>
      <t xml:space="preserve">）的最低学分数；
</t>
    </r>
    <r>
      <rPr>
        <sz val="10"/>
        <color indexed="10"/>
        <rFont val="Times New Roman"/>
        <family val="1"/>
      </rPr>
      <t>5.</t>
    </r>
    <r>
      <rPr>
        <sz val="10"/>
        <color indexed="10"/>
        <rFont val="宋体"/>
        <family val="0"/>
      </rPr>
      <t>百分比</t>
    </r>
    <r>
      <rPr>
        <sz val="10"/>
        <color indexed="10"/>
        <rFont val="Times New Roman"/>
        <family val="1"/>
      </rPr>
      <t>1</t>
    </r>
    <r>
      <rPr>
        <sz val="10"/>
        <color indexed="10"/>
        <rFont val="宋体"/>
        <family val="0"/>
      </rPr>
      <t>是指该类课程占理论教学总学时数的百分比，“集中实践教育教学模块</t>
    </r>
    <r>
      <rPr>
        <sz val="10"/>
        <color indexed="10"/>
        <rFont val="Times New Roman"/>
        <family val="1"/>
      </rPr>
      <t>+</t>
    </r>
    <r>
      <rPr>
        <sz val="10"/>
        <color indexed="10"/>
        <rFont val="宋体"/>
        <family val="0"/>
      </rPr>
      <t>必修课程课内实践教学”百分比</t>
    </r>
    <r>
      <rPr>
        <sz val="10"/>
        <color indexed="10"/>
        <rFont val="Times New Roman"/>
        <family val="1"/>
      </rPr>
      <t>2</t>
    </r>
    <r>
      <rPr>
        <sz val="10"/>
        <color indexed="10"/>
        <rFont val="宋体"/>
        <family val="0"/>
      </rPr>
      <t>是指该类课程占授予学位需达到的最低学分数，其它模块百分比</t>
    </r>
    <r>
      <rPr>
        <sz val="10"/>
        <color indexed="10"/>
        <rFont val="Times New Roman"/>
        <family val="1"/>
      </rPr>
      <t>2</t>
    </r>
    <r>
      <rPr>
        <sz val="10"/>
        <color indexed="10"/>
        <rFont val="宋体"/>
        <family val="0"/>
      </rPr>
      <t>是指该类课程占毕业需达到的最低学分数的百分比。</t>
    </r>
  </si>
  <si>
    <t>附表5   实验设置及安排表</t>
  </si>
  <si>
    <t>实验
模块</t>
  </si>
  <si>
    <t>所属课程编码及名称</t>
  </si>
  <si>
    <t>学分</t>
  </si>
  <si>
    <t>开设实验项目数</t>
  </si>
  <si>
    <t>实验总学时数</t>
  </si>
  <si>
    <t>要求完成实验学时数（≥）</t>
  </si>
  <si>
    <t>实验项目名称</t>
  </si>
  <si>
    <t>实验类型</t>
  </si>
  <si>
    <t>实验是否独立设课</t>
  </si>
  <si>
    <t>开出要求</t>
  </si>
  <si>
    <t>计划内实验（课内实验和独立设课实验）</t>
  </si>
  <si>
    <t>基础实验模块</t>
  </si>
  <si>
    <r>
      <t xml:space="preserve">110287 </t>
    </r>
    <r>
      <rPr>
        <sz val="8"/>
        <rFont val="宋体"/>
        <family val="0"/>
      </rPr>
      <t>大学物理实验</t>
    </r>
  </si>
  <si>
    <t>绪论课</t>
  </si>
  <si>
    <t>理论</t>
  </si>
  <si>
    <t>必做</t>
  </si>
  <si>
    <t>分光计的调整与使用</t>
  </si>
  <si>
    <t>验证</t>
  </si>
  <si>
    <t>必选 ≥1项</t>
  </si>
  <si>
    <t>衍射光栅特性的研究</t>
  </si>
  <si>
    <t>综合</t>
  </si>
  <si>
    <t>用扭转法测量物体的转动惯量</t>
  </si>
  <si>
    <t>速度和加速度的测量</t>
  </si>
  <si>
    <t>等厚干涉的应用</t>
  </si>
  <si>
    <t>单臂电桥测电阻</t>
  </si>
  <si>
    <t>设计</t>
  </si>
  <si>
    <t>电子元件的伏安特性研究</t>
  </si>
  <si>
    <t>必选≥1项</t>
  </si>
  <si>
    <t>高电势电位差计的应用</t>
  </si>
  <si>
    <t>示波器的调节与电信号的测量</t>
  </si>
  <si>
    <t>稳恒电流场模拟静电场</t>
  </si>
  <si>
    <t>金属丝杨氏模量测量方法的研究</t>
  </si>
  <si>
    <t>双臂电桥测量低值电阻</t>
  </si>
  <si>
    <t>迈克尔逊干涉仪的使用</t>
  </si>
  <si>
    <t>空气中声速的测量</t>
  </si>
  <si>
    <t>必选  ≥1项</t>
  </si>
  <si>
    <t>用霍尔元件测量磁感应强度</t>
  </si>
  <si>
    <t>稳态法测不良导体的导热系数</t>
  </si>
  <si>
    <t>电阻应变片传感器的桥路性能</t>
  </si>
  <si>
    <t>18</t>
  </si>
  <si>
    <t>专业基础实验模块</t>
  </si>
  <si>
    <r>
      <t xml:space="preserve">107044      </t>
    </r>
    <r>
      <rPr>
        <sz val="8"/>
        <rFont val="宋体"/>
        <family val="0"/>
      </rPr>
      <t>自动控制原理</t>
    </r>
    <r>
      <rPr>
        <sz val="8"/>
        <rFont val="Times New Roman"/>
        <family val="1"/>
      </rPr>
      <t xml:space="preserve"> </t>
    </r>
  </si>
  <si>
    <t>/</t>
  </si>
  <si>
    <r>
      <rPr>
        <sz val="8"/>
        <rFont val="宋体"/>
        <family val="0"/>
      </rPr>
      <t>典型系统动态特性和稳定性分析</t>
    </r>
  </si>
  <si>
    <r>
      <rPr>
        <sz val="8"/>
        <rFont val="宋体"/>
        <family val="0"/>
      </rPr>
      <t>设计</t>
    </r>
  </si>
  <si>
    <r>
      <rPr>
        <sz val="8"/>
        <rFont val="宋体"/>
        <family val="0"/>
      </rPr>
      <t>否</t>
    </r>
  </si>
  <si>
    <r>
      <rPr>
        <sz val="8"/>
        <rFont val="宋体"/>
        <family val="0"/>
      </rPr>
      <t>必做</t>
    </r>
  </si>
  <si>
    <r>
      <rPr>
        <sz val="8"/>
        <rFont val="宋体"/>
        <family val="0"/>
      </rPr>
      <t>频率特性测试</t>
    </r>
  </si>
  <si>
    <r>
      <rPr>
        <sz val="8"/>
        <rFont val="宋体"/>
        <family val="0"/>
      </rPr>
      <t>验证</t>
    </r>
  </si>
  <si>
    <r>
      <t>PID</t>
    </r>
    <r>
      <rPr>
        <sz val="8"/>
        <rFont val="宋体"/>
        <family val="0"/>
      </rPr>
      <t>控制器设计</t>
    </r>
  </si>
  <si>
    <r>
      <rPr>
        <sz val="8"/>
        <rFont val="宋体"/>
        <family val="0"/>
      </rPr>
      <t>综合</t>
    </r>
  </si>
  <si>
    <r>
      <rPr>
        <sz val="8"/>
        <rFont val="宋体"/>
        <family val="0"/>
      </rPr>
      <t>典型非线性环节</t>
    </r>
  </si>
  <si>
    <r>
      <t xml:space="preserve">107030     </t>
    </r>
    <r>
      <rPr>
        <sz val="8"/>
        <rFont val="宋体"/>
        <family val="0"/>
      </rPr>
      <t>电机学</t>
    </r>
  </si>
  <si>
    <r>
      <rPr>
        <sz val="8"/>
        <rFont val="宋体"/>
        <family val="0"/>
      </rPr>
      <t>直流并励电动机实验</t>
    </r>
  </si>
  <si>
    <t>三相变压器实验</t>
  </si>
  <si>
    <t>三相异步电动机工作特性</t>
  </si>
  <si>
    <t>三相异步电动机的启动和调速</t>
  </si>
  <si>
    <r>
      <t xml:space="preserve">107031 </t>
    </r>
    <r>
      <rPr>
        <sz val="8"/>
        <rFont val="宋体"/>
        <family val="0"/>
      </rPr>
      <t>电力电子技术</t>
    </r>
  </si>
  <si>
    <r>
      <rPr>
        <sz val="8"/>
        <rFont val="宋体"/>
        <family val="0"/>
      </rPr>
      <t>三相半波可控整流电路</t>
    </r>
  </si>
  <si>
    <r>
      <rPr>
        <sz val="8"/>
        <rFont val="宋体"/>
        <family val="0"/>
      </rPr>
      <t>锯齿波同步移相触发电路</t>
    </r>
  </si>
  <si>
    <r>
      <rPr>
        <sz val="8"/>
        <rFont val="宋体"/>
        <family val="0"/>
      </rPr>
      <t>三相桥式全控整流及有源逆变电路的研究</t>
    </r>
  </si>
  <si>
    <r>
      <rPr>
        <sz val="8"/>
        <rFont val="宋体"/>
        <family val="0"/>
      </rPr>
      <t>斩波电路性能实验</t>
    </r>
  </si>
  <si>
    <r>
      <rPr>
        <sz val="8"/>
        <rFont val="宋体"/>
        <family val="0"/>
      </rPr>
      <t>单相交流调压</t>
    </r>
  </si>
  <si>
    <r>
      <rPr>
        <sz val="8"/>
        <rFont val="宋体"/>
        <family val="0"/>
      </rPr>
      <t>选做</t>
    </r>
  </si>
  <si>
    <r>
      <t>SPWM</t>
    </r>
    <r>
      <rPr>
        <sz val="8"/>
        <rFont val="宋体"/>
        <family val="0"/>
      </rPr>
      <t>脉宽调制电路的研究</t>
    </r>
  </si>
  <si>
    <r>
      <t xml:space="preserve">107047     </t>
    </r>
    <r>
      <rPr>
        <sz val="8"/>
        <rFont val="宋体"/>
        <family val="0"/>
      </rPr>
      <t>电气控制与</t>
    </r>
    <r>
      <rPr>
        <sz val="8"/>
        <rFont val="Times New Roman"/>
        <family val="1"/>
      </rPr>
      <t>PLC</t>
    </r>
    <r>
      <rPr>
        <sz val="8"/>
        <rFont val="宋体"/>
        <family val="0"/>
      </rPr>
      <t>应用</t>
    </r>
  </si>
  <si>
    <r>
      <rPr>
        <sz val="8"/>
        <rFont val="宋体"/>
        <family val="0"/>
      </rPr>
      <t>P</t>
    </r>
    <r>
      <rPr>
        <sz val="8"/>
        <rFont val="宋体"/>
        <family val="0"/>
      </rPr>
      <t>LC基本指令实验</t>
    </r>
  </si>
  <si>
    <t xml:space="preserve">十字路口交通信号灯控制 </t>
  </si>
  <si>
    <t>自动配料系统控制实验</t>
  </si>
  <si>
    <t>液体混合装置控制实验</t>
  </si>
  <si>
    <r>
      <t xml:space="preserve">107029    </t>
    </r>
    <r>
      <rPr>
        <sz val="8"/>
        <rFont val="宋体"/>
        <family val="0"/>
      </rPr>
      <t>单片机原理及应用</t>
    </r>
  </si>
  <si>
    <r>
      <rPr>
        <sz val="8"/>
        <rFont val="宋体"/>
        <family val="0"/>
      </rPr>
      <t>单片机软件实验</t>
    </r>
  </si>
  <si>
    <r>
      <rPr>
        <sz val="8"/>
        <rFont val="宋体"/>
        <family val="0"/>
      </rPr>
      <t>单片机硬件实验</t>
    </r>
  </si>
  <si>
    <r>
      <rPr>
        <sz val="8"/>
        <rFont val="宋体"/>
        <family val="0"/>
      </rPr>
      <t>时钟实验</t>
    </r>
  </si>
  <si>
    <r>
      <t xml:space="preserve">107034     </t>
    </r>
    <r>
      <rPr>
        <sz val="8"/>
        <rFont val="宋体"/>
        <family val="0"/>
      </rPr>
      <t>现代测试技术</t>
    </r>
  </si>
  <si>
    <t>金属箔式应变片桥接性能</t>
  </si>
  <si>
    <t>虚拟仪器初步设计</t>
  </si>
  <si>
    <t>传感器测速</t>
  </si>
  <si>
    <r>
      <t xml:space="preserve">107016    </t>
    </r>
    <r>
      <rPr>
        <sz val="8"/>
        <color indexed="10"/>
        <rFont val="宋体"/>
        <family val="0"/>
      </rPr>
      <t>计算机控制技术</t>
    </r>
  </si>
  <si>
    <r>
      <t>A/D</t>
    </r>
    <r>
      <rPr>
        <sz val="8"/>
        <color indexed="10"/>
        <rFont val="宋体"/>
        <family val="0"/>
      </rPr>
      <t>与</t>
    </r>
    <r>
      <rPr>
        <sz val="8"/>
        <color indexed="10"/>
        <rFont val="Times New Roman"/>
        <family val="1"/>
      </rPr>
      <t>D/A</t>
    </r>
    <r>
      <rPr>
        <sz val="8"/>
        <color indexed="10"/>
        <rFont val="宋体"/>
        <family val="0"/>
      </rPr>
      <t>转换</t>
    </r>
  </si>
  <si>
    <r>
      <rPr>
        <sz val="8"/>
        <color indexed="10"/>
        <rFont val="宋体"/>
        <family val="0"/>
      </rPr>
      <t>验证</t>
    </r>
  </si>
  <si>
    <r>
      <rPr>
        <sz val="8"/>
        <color indexed="10"/>
        <rFont val="宋体"/>
        <family val="0"/>
      </rPr>
      <t>否</t>
    </r>
  </si>
  <si>
    <r>
      <rPr>
        <sz val="8"/>
        <color indexed="10"/>
        <rFont val="宋体"/>
        <family val="0"/>
      </rPr>
      <t>必做</t>
    </r>
  </si>
  <si>
    <r>
      <rPr>
        <sz val="8"/>
        <color indexed="10"/>
        <rFont val="宋体"/>
        <family val="0"/>
      </rPr>
      <t>离散化方法研究</t>
    </r>
  </si>
  <si>
    <r>
      <rPr>
        <sz val="8"/>
        <color indexed="10"/>
        <rFont val="宋体"/>
        <family val="0"/>
      </rPr>
      <t>数字</t>
    </r>
    <r>
      <rPr>
        <sz val="8"/>
        <color indexed="10"/>
        <rFont val="Times New Roman"/>
        <family val="1"/>
      </rPr>
      <t>PID</t>
    </r>
    <r>
      <rPr>
        <sz val="8"/>
        <color indexed="10"/>
        <rFont val="宋体"/>
        <family val="0"/>
      </rPr>
      <t>调节器算法的研究</t>
    </r>
  </si>
  <si>
    <r>
      <rPr>
        <sz val="8"/>
        <color indexed="10"/>
        <rFont val="宋体"/>
        <family val="0"/>
      </rPr>
      <t>设计</t>
    </r>
  </si>
  <si>
    <r>
      <rPr>
        <sz val="8"/>
        <color indexed="10"/>
        <rFont val="宋体"/>
        <family val="0"/>
      </rPr>
      <t>步进电机转速控制</t>
    </r>
  </si>
  <si>
    <r>
      <rPr>
        <sz val="8"/>
        <color indexed="10"/>
        <rFont val="宋体"/>
        <family val="0"/>
      </rPr>
      <t>综合</t>
    </r>
  </si>
  <si>
    <r>
      <t>107162</t>
    </r>
    <r>
      <rPr>
        <sz val="8"/>
        <rFont val="宋体"/>
        <family val="0"/>
      </rPr>
      <t>电路与模电数电实验</t>
    </r>
  </si>
  <si>
    <t>电工测量仪表</t>
  </si>
  <si>
    <t>基尔霍夫定律、叠加原理及等效电源定理</t>
  </si>
  <si>
    <r>
      <t>受控源</t>
    </r>
    <r>
      <rPr>
        <sz val="8"/>
        <rFont val="Times New Roman"/>
        <family val="1"/>
      </rPr>
      <t>VCCS</t>
    </r>
    <r>
      <rPr>
        <sz val="8"/>
        <rFont val="宋体"/>
        <family val="0"/>
      </rPr>
      <t>、</t>
    </r>
    <r>
      <rPr>
        <sz val="8"/>
        <rFont val="Times New Roman"/>
        <family val="1"/>
      </rPr>
      <t>CCVS</t>
    </r>
    <r>
      <rPr>
        <sz val="8"/>
        <rFont val="宋体"/>
        <family val="0"/>
      </rPr>
      <t>的实验研究</t>
    </r>
  </si>
  <si>
    <t>感性电路功率因数的改善</t>
  </si>
  <si>
    <r>
      <t>RLC</t>
    </r>
    <r>
      <rPr>
        <sz val="8"/>
        <rFont val="宋体"/>
        <family val="0"/>
      </rPr>
      <t>串联电路频率特性的研究</t>
    </r>
  </si>
  <si>
    <t>三相电路负载的链接</t>
  </si>
  <si>
    <t>串联电路的暂态过程</t>
  </si>
  <si>
    <t>常用电子仪器的使用</t>
  </si>
  <si>
    <t>直流稳压电源</t>
  </si>
  <si>
    <t>低频单级电压放大器</t>
  </si>
  <si>
    <t>射极输出器</t>
  </si>
  <si>
    <t>负反馈放大器</t>
  </si>
  <si>
    <t>差动放大器</t>
  </si>
  <si>
    <t>集成运算放大器</t>
  </si>
  <si>
    <t>集成运算放大器的应用</t>
  </si>
  <si>
    <t>基本逻辑门罗辑实验</t>
  </si>
  <si>
    <t>三态门实验</t>
  </si>
  <si>
    <t>触发器计数器译码显示电路</t>
  </si>
  <si>
    <t>555定时器</t>
  </si>
  <si>
    <t>AD转换器、DA转换器</t>
  </si>
  <si>
    <t>专业方向实验模块</t>
  </si>
  <si>
    <t>107049电力系统分析</t>
  </si>
  <si>
    <t>电力系统分析实验</t>
  </si>
  <si>
    <t>电力系统运行实验</t>
  </si>
  <si>
    <t>电力系统暂态稳定性实验</t>
  </si>
  <si>
    <r>
      <t xml:space="preserve">107050     </t>
    </r>
    <r>
      <rPr>
        <sz val="8"/>
        <rFont val="宋体"/>
        <family val="0"/>
      </rPr>
      <t>电力系统继电保护</t>
    </r>
  </si>
  <si>
    <t>三段式电流、电压、方向保护</t>
  </si>
  <si>
    <t>变电系统差流速断保护</t>
  </si>
  <si>
    <t>三相一次重合闸</t>
  </si>
  <si>
    <r>
      <t xml:space="preserve">107041     </t>
    </r>
    <r>
      <rPr>
        <sz val="8"/>
        <rFont val="宋体"/>
        <family val="0"/>
      </rPr>
      <t>控制</t>
    </r>
    <r>
      <rPr>
        <sz val="8"/>
        <rFont val="Times New Roman"/>
        <family val="1"/>
      </rPr>
      <t xml:space="preserve">    </t>
    </r>
    <r>
      <rPr>
        <sz val="8"/>
        <rFont val="宋体"/>
        <family val="0"/>
      </rPr>
      <t>电机</t>
    </r>
  </si>
  <si>
    <r>
      <rPr>
        <sz val="8"/>
        <rFont val="宋体"/>
        <family val="0"/>
      </rPr>
      <t>直流伺服电动机实验</t>
    </r>
  </si>
  <si>
    <r>
      <rPr>
        <sz val="8"/>
        <rFont val="宋体"/>
        <family val="0"/>
      </rPr>
      <t>自整角机实验</t>
    </r>
  </si>
  <si>
    <r>
      <rPr>
        <sz val="8"/>
        <rFont val="宋体"/>
        <family val="0"/>
      </rPr>
      <t>交流伺服电动机实验</t>
    </r>
  </si>
  <si>
    <r>
      <rPr>
        <sz val="8"/>
        <rFont val="宋体"/>
        <family val="0"/>
      </rPr>
      <t>步进电机实验</t>
    </r>
  </si>
  <si>
    <r>
      <t xml:space="preserve">107175     </t>
    </r>
    <r>
      <rPr>
        <sz val="8"/>
        <rFont val="宋体"/>
        <family val="0"/>
      </rPr>
      <t>电力拖动自动控制系统</t>
    </r>
  </si>
  <si>
    <t>晶闸管直流调速主要单元调试</t>
  </si>
  <si>
    <t>双闭环晶闸管不可逆调速系统</t>
  </si>
  <si>
    <r>
      <rPr>
        <sz val="8"/>
        <rFont val="宋体"/>
        <family val="0"/>
      </rPr>
      <t>双闭环控制的直流</t>
    </r>
    <r>
      <rPr>
        <sz val="8"/>
        <rFont val="Times New Roman"/>
        <family val="1"/>
      </rPr>
      <t>PWM</t>
    </r>
    <r>
      <rPr>
        <sz val="8"/>
        <rFont val="宋体"/>
        <family val="0"/>
      </rPr>
      <t>调速系统</t>
    </r>
  </si>
  <si>
    <t>DSP控制变频交流调速实验</t>
  </si>
  <si>
    <t>计划外实验（拓展性实验）</t>
  </si>
  <si>
    <t>固定拓展性实验</t>
  </si>
  <si>
    <r>
      <t xml:space="preserve">107030       </t>
    </r>
    <r>
      <rPr>
        <sz val="8"/>
        <rFont val="宋体"/>
        <family val="0"/>
      </rPr>
      <t>电机学</t>
    </r>
  </si>
  <si>
    <r>
      <rPr>
        <sz val="8"/>
        <rFont val="宋体"/>
        <family val="0"/>
      </rPr>
      <t>三相异步电动机的启动和调速</t>
    </r>
  </si>
  <si>
    <t>选做</t>
  </si>
  <si>
    <r>
      <rPr>
        <sz val="8"/>
        <rFont val="宋体"/>
        <family val="0"/>
      </rPr>
      <t>三相同步发电机并网运行</t>
    </r>
  </si>
  <si>
    <r>
      <rPr>
        <sz val="8"/>
        <rFont val="宋体"/>
        <family val="0"/>
      </rPr>
      <t>直流电机调速实验</t>
    </r>
  </si>
  <si>
    <r>
      <t>Pt100</t>
    </r>
    <r>
      <rPr>
        <sz val="8"/>
        <rFont val="宋体"/>
        <family val="0"/>
      </rPr>
      <t>铂电阻测温特性实验</t>
    </r>
  </si>
  <si>
    <r>
      <rPr>
        <sz val="8"/>
        <rFont val="宋体"/>
        <family val="0"/>
      </rPr>
      <t>基于</t>
    </r>
    <r>
      <rPr>
        <sz val="8"/>
        <rFont val="Times New Roman"/>
        <family val="1"/>
      </rPr>
      <t>NI ELVIS</t>
    </r>
    <r>
      <rPr>
        <sz val="8"/>
        <rFont val="宋体"/>
        <family val="0"/>
      </rPr>
      <t>的转速测量系统设计</t>
    </r>
  </si>
  <si>
    <r>
      <t>107049</t>
    </r>
    <r>
      <rPr>
        <sz val="8"/>
        <rFont val="宋体"/>
        <family val="0"/>
      </rPr>
      <t>电力系统分析</t>
    </r>
  </si>
  <si>
    <t>电力系统功率特性和功率极限实验</t>
  </si>
  <si>
    <t>电力系统调度自动化实验</t>
  </si>
  <si>
    <t>准同期并列运行</t>
  </si>
  <si>
    <t>单机无穷大系统稳定运行方式实验</t>
  </si>
  <si>
    <r>
      <rPr>
        <sz val="8"/>
        <rFont val="宋体"/>
        <family val="0"/>
      </rPr>
      <t>功率方向过电流保护实验</t>
    </r>
  </si>
  <si>
    <r>
      <rPr>
        <sz val="8"/>
        <rFont val="宋体"/>
        <family val="0"/>
      </rPr>
      <t>零序电流保护实验</t>
    </r>
  </si>
  <si>
    <r>
      <t xml:space="preserve">107180     </t>
    </r>
    <r>
      <rPr>
        <sz val="8"/>
        <rFont val="宋体"/>
        <family val="0"/>
      </rPr>
      <t>电力拖动基础</t>
    </r>
  </si>
  <si>
    <r>
      <rPr>
        <sz val="8"/>
        <rFont val="宋体"/>
        <family val="0"/>
      </rPr>
      <t>无刷直流电机及其控制系统</t>
    </r>
  </si>
  <si>
    <r>
      <rPr>
        <sz val="9"/>
        <rFont val="宋体"/>
        <family val="0"/>
      </rPr>
      <t>综合</t>
    </r>
  </si>
  <si>
    <r>
      <t xml:space="preserve">107041     </t>
    </r>
    <r>
      <rPr>
        <sz val="8"/>
        <rFont val="宋体"/>
        <family val="0"/>
      </rPr>
      <t>控制电机</t>
    </r>
  </si>
  <si>
    <r>
      <rPr>
        <sz val="8"/>
        <rFont val="宋体"/>
        <family val="0"/>
      </rPr>
      <t>永磁同步电动机的交流伺服系统实验</t>
    </r>
  </si>
  <si>
    <r>
      <rPr>
        <sz val="8"/>
        <rFont val="宋体"/>
        <family val="0"/>
      </rPr>
      <t>无刷直流电动机的交流伺服系统实验</t>
    </r>
  </si>
  <si>
    <r>
      <t>BUCK</t>
    </r>
    <r>
      <rPr>
        <sz val="8"/>
        <rFont val="宋体"/>
        <family val="0"/>
      </rPr>
      <t>变换器主电路及控制电路实验研究</t>
    </r>
  </si>
  <si>
    <t>顺序控制综合实验</t>
  </si>
  <si>
    <t>传输线控制报警灯控制</t>
  </si>
  <si>
    <t>自动循环送料装置控制</t>
  </si>
  <si>
    <r>
      <rPr>
        <sz val="8"/>
        <rFont val="宋体"/>
        <family val="0"/>
      </rPr>
      <t>典型环节的电路模拟与软件仿真研究</t>
    </r>
  </si>
  <si>
    <r>
      <rPr>
        <sz val="8"/>
        <rFont val="宋体"/>
        <family val="0"/>
      </rPr>
      <t>非线性系统相平面法</t>
    </r>
  </si>
  <si>
    <r>
      <rPr>
        <sz val="8"/>
        <rFont val="宋体"/>
        <family val="0"/>
      </rPr>
      <t>非线性系统描述函数法</t>
    </r>
  </si>
  <si>
    <t>学生自拟拓展性实验</t>
  </si>
  <si>
    <t>主要方向为：电子设计大赛、瑞萨智能车大赛、飞思卡尔智能车、机器人比赛等科技竞赛控制系统开发及调试；反时限、过电流综合保护与自动重合闸实验；SCADA监控系统等实验；新型变频电源的研究、新型电机研究、新型控制器设计、驱动器设计以及变频调速系统设计；太阳能电池板追日跟踪系统、光伏阵列最大功率跟踪算法、太阳能光伏并网逆变器控制、风力机特性仿真、风光互补发电系统运行与调试、能源监控；PLC模拟量控制、PLC通讯和PLC综合应用等</t>
  </si>
  <si>
    <t>备注：①实验类型分为验证、设计、综合。② 开出要求分为必做、必选、选做。</t>
  </si>
  <si>
    <t>附表6      指导性教学进程安排</t>
  </si>
  <si>
    <t>课程性质</t>
  </si>
  <si>
    <t>备注</t>
  </si>
  <si>
    <t>第一学期</t>
  </si>
  <si>
    <t>第二学期</t>
  </si>
  <si>
    <t>思想道德修养与法律基础</t>
  </si>
  <si>
    <t>中国近现代史纲要</t>
  </si>
  <si>
    <t>形势与政策1</t>
  </si>
  <si>
    <t>大学英语2</t>
  </si>
  <si>
    <t>大学英语1</t>
  </si>
  <si>
    <t>大学体育2</t>
  </si>
  <si>
    <t>大学体育1</t>
  </si>
  <si>
    <t>高等数学I-A2</t>
  </si>
  <si>
    <t>高等数学Ⅰ-A1</t>
  </si>
  <si>
    <t>大学物理B1</t>
  </si>
  <si>
    <r>
      <rPr>
        <sz val="9"/>
        <rFont val="宋体"/>
        <family val="0"/>
      </rPr>
      <t>计算机语言程序设计（</t>
    </r>
    <r>
      <rPr>
        <sz val="9"/>
        <rFont val="Times New Roman"/>
        <family val="1"/>
      </rPr>
      <t>C</t>
    </r>
    <r>
      <rPr>
        <sz val="9"/>
        <rFont val="宋体"/>
        <family val="0"/>
      </rPr>
      <t>）</t>
    </r>
  </si>
  <si>
    <t xml:space="preserve">电路基础   </t>
  </si>
  <si>
    <t>第2+学期 夏季短学期</t>
  </si>
  <si>
    <t>第三学期</t>
  </si>
  <si>
    <t>第四学期</t>
  </si>
  <si>
    <t>马克思主义基本原理</t>
  </si>
  <si>
    <t>毛泽东思想和中国特色社会主义理论体系概论</t>
  </si>
  <si>
    <t>形势与政策2</t>
  </si>
  <si>
    <t>大学体育4</t>
  </si>
  <si>
    <t>大学体育3</t>
  </si>
  <si>
    <t>大学物理B2</t>
  </si>
  <si>
    <t>线性代数</t>
  </si>
  <si>
    <t>电气控制与PLC</t>
  </si>
  <si>
    <t>第4+学期 夏季短学期</t>
  </si>
  <si>
    <t>第五学期</t>
  </si>
  <si>
    <t>第六学期</t>
  </si>
  <si>
    <t>形势与政策3</t>
  </si>
  <si>
    <t>形势与政策4</t>
  </si>
  <si>
    <t>第6+学期 夏季短学期</t>
  </si>
  <si>
    <t>第七学期</t>
  </si>
  <si>
    <t>第八学期</t>
  </si>
  <si>
    <t>现代电源技术</t>
  </si>
  <si>
    <t>系统仿真课程设计</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</si>
</sst>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0.0_ "/>
    <numFmt numFmtId="181" formatCode="0.0_);[Red]\(0.0\)"/>
    <numFmt numFmtId="182" formatCode="0_);[Red]\(0\)"/>
    <numFmt numFmtId="183" formatCode="#,##0.0_);[Red]\(#,##0.0\)"/>
    <numFmt numFmtId="184" formatCode="0.0%"/>
    <numFmt numFmtId="185" formatCode="0.0_);\(0.0\)"/>
  </numFmts>
  <fonts count="85">
    <font>
      <sz val="12"/>
      <name val="宋体"/>
      <family val="0"/>
    </font>
    <font>
      <sz val="14"/>
      <name val="黑体"/>
      <family val="3"/>
    </font>
    <font>
      <sz val="9"/>
      <name val="黑体"/>
      <family val="3"/>
    </font>
    <font>
      <sz val="9"/>
      <name val="宋体"/>
      <family val="0"/>
    </font>
    <font>
      <sz val="9"/>
      <name val="Times New Roman"/>
      <family val="1"/>
    </font>
    <font>
      <b/>
      <sz val="9"/>
      <name val="宋体"/>
      <family val="0"/>
    </font>
    <font>
      <sz val="8"/>
      <name val="Times New Roman"/>
      <family val="1"/>
    </font>
    <font>
      <b/>
      <sz val="20"/>
      <name val="宋体"/>
      <family val="0"/>
    </font>
    <font>
      <sz val="8"/>
      <name val="宋体"/>
      <family val="0"/>
    </font>
    <font>
      <sz val="8"/>
      <color indexed="10"/>
      <name val="Times New Roman"/>
      <family val="1"/>
    </font>
    <font>
      <sz val="8"/>
      <color indexed="8"/>
      <name val="宋体"/>
      <family val="0"/>
    </font>
    <font>
      <sz val="14"/>
      <color indexed="10"/>
      <name val="黑体"/>
      <family val="3"/>
    </font>
    <font>
      <sz val="12"/>
      <name val="黑体"/>
      <family val="3"/>
    </font>
    <font>
      <sz val="10.5"/>
      <name val="Times New Roman"/>
      <family val="1"/>
    </font>
    <font>
      <b/>
      <sz val="12"/>
      <name val="宋体"/>
      <family val="0"/>
    </font>
    <font>
      <sz val="12"/>
      <color indexed="10"/>
      <name val="宋体"/>
      <family val="0"/>
    </font>
    <font>
      <sz val="10.5"/>
      <name val="宋体"/>
      <family val="0"/>
    </font>
    <font>
      <sz val="10"/>
      <name val="宋体"/>
      <family val="0"/>
    </font>
    <font>
      <sz val="10"/>
      <name val="Times New Roman"/>
      <family val="1"/>
    </font>
    <font>
      <b/>
      <sz val="10"/>
      <name val="Times New Roman"/>
      <family val="1"/>
    </font>
    <font>
      <sz val="12"/>
      <color indexed="10"/>
      <name val="黑体"/>
      <family val="3"/>
    </font>
    <font>
      <sz val="12"/>
      <name val="Times New Roman"/>
      <family val="1"/>
    </font>
    <font>
      <b/>
      <sz val="12"/>
      <name val="Times New Roman"/>
      <family val="1"/>
    </font>
    <font>
      <sz val="10"/>
      <name val="黑体"/>
      <family val="3"/>
    </font>
    <font>
      <sz val="11"/>
      <name val="Times New Roman"/>
      <family val="1"/>
    </font>
    <font>
      <b/>
      <sz val="10"/>
      <name val="宋体"/>
      <family val="0"/>
    </font>
    <font>
      <sz val="11"/>
      <name val="宋体"/>
      <family val="0"/>
    </font>
    <font>
      <sz val="10"/>
      <color indexed="10"/>
      <name val="黑体"/>
      <family val="3"/>
    </font>
    <font>
      <sz val="10"/>
      <color indexed="10"/>
      <name val="宋体"/>
      <family val="0"/>
    </font>
    <font>
      <sz val="9"/>
      <color indexed="10"/>
      <name val="宋体"/>
      <family val="0"/>
    </font>
    <font>
      <b/>
      <sz val="8"/>
      <name val="Times New Roman"/>
      <family val="1"/>
    </font>
    <font>
      <sz val="8"/>
      <color indexed="10"/>
      <name val="宋体"/>
      <family val="0"/>
    </font>
    <font>
      <b/>
      <sz val="9"/>
      <name val="Times New Roman"/>
      <family val="1"/>
    </font>
    <font>
      <b/>
      <sz val="8"/>
      <name val="宋体"/>
      <family val="0"/>
    </font>
    <font>
      <sz val="9"/>
      <color indexed="10"/>
      <name val="黑体"/>
      <family val="3"/>
    </font>
    <font>
      <sz val="6"/>
      <name val="Times New Roman"/>
      <family val="1"/>
    </font>
    <font>
      <sz val="11"/>
      <color indexed="10"/>
      <name val="宋体"/>
      <family val="0"/>
    </font>
    <font>
      <sz val="11"/>
      <color indexed="62"/>
      <name val="宋体"/>
      <family val="0"/>
    </font>
    <font>
      <b/>
      <sz val="13"/>
      <color indexed="62"/>
      <name val="宋体"/>
      <family val="0"/>
    </font>
    <font>
      <b/>
      <sz val="11"/>
      <color indexed="62"/>
      <name val="宋体"/>
      <family val="0"/>
    </font>
    <font>
      <u val="single"/>
      <sz val="12"/>
      <color indexed="12"/>
      <name val="宋体"/>
      <family val="0"/>
    </font>
    <font>
      <b/>
      <sz val="11"/>
      <color indexed="9"/>
      <name val="宋体"/>
      <family val="0"/>
    </font>
    <font>
      <b/>
      <sz val="15"/>
      <color indexed="62"/>
      <name val="宋体"/>
      <family val="0"/>
    </font>
    <font>
      <u val="single"/>
      <sz val="12"/>
      <color indexed="36"/>
      <name val="宋体"/>
      <family val="0"/>
    </font>
    <font>
      <sz val="11"/>
      <color indexed="9"/>
      <name val="宋体"/>
      <family val="0"/>
    </font>
    <font>
      <sz val="11"/>
      <color indexed="16"/>
      <name val="宋体"/>
      <family val="0"/>
    </font>
    <font>
      <sz val="11"/>
      <color indexed="8"/>
      <name val="宋体"/>
      <family val="0"/>
    </font>
    <font>
      <b/>
      <sz val="11"/>
      <color indexed="53"/>
      <name val="宋体"/>
      <family val="0"/>
    </font>
    <font>
      <i/>
      <sz val="11"/>
      <color indexed="23"/>
      <name val="宋体"/>
      <family val="0"/>
    </font>
    <font>
      <b/>
      <sz val="11"/>
      <color indexed="63"/>
      <name val="宋体"/>
      <family val="0"/>
    </font>
    <font>
      <b/>
      <sz val="18"/>
      <color indexed="62"/>
      <name val="宋体"/>
      <family val="0"/>
    </font>
    <font>
      <sz val="11"/>
      <color indexed="19"/>
      <name val="宋体"/>
      <family val="0"/>
    </font>
    <font>
      <b/>
      <sz val="11"/>
      <color indexed="8"/>
      <name val="宋体"/>
      <family val="0"/>
    </font>
    <font>
      <sz val="11"/>
      <color indexed="53"/>
      <name val="宋体"/>
      <family val="0"/>
    </font>
    <font>
      <sz val="11"/>
      <color indexed="17"/>
      <name val="宋体"/>
      <family val="0"/>
    </font>
    <font>
      <sz val="10"/>
      <color indexed="10"/>
      <name val="Times New Roman"/>
      <family val="1"/>
    </font>
    <font>
      <sz val="12"/>
      <color indexed="10"/>
      <name val="Times New Roman"/>
      <family val="1"/>
    </font>
    <font>
      <sz val="6"/>
      <name val="宋体"/>
      <family val="0"/>
    </font>
    <font>
      <sz val="11"/>
      <color indexed="8"/>
      <name val="黑体"/>
      <family val="3"/>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color rgb="FFFF0000"/>
      <name val="Times New Roman"/>
      <family val="1"/>
    </font>
    <font>
      <sz val="14"/>
      <color rgb="FFFF0000"/>
      <name val="黑体"/>
      <family val="3"/>
    </font>
    <font>
      <sz val="12"/>
      <color rgb="FFFF0000"/>
      <name val="宋体"/>
      <family val="0"/>
    </font>
    <font>
      <sz val="12"/>
      <color rgb="FFFF0000"/>
      <name val="黑体"/>
      <family val="3"/>
    </font>
    <font>
      <sz val="10"/>
      <color rgb="FFFF0000"/>
      <name val="黑体"/>
      <family val="3"/>
    </font>
    <font>
      <sz val="10"/>
      <color rgb="FFFF0000"/>
      <name val="宋体"/>
      <family val="0"/>
    </font>
    <font>
      <sz val="9"/>
      <color rgb="FFFF0000"/>
      <name val="宋体"/>
      <family val="0"/>
    </font>
    <font>
      <sz val="8"/>
      <color rgb="FFFF0000"/>
      <name val="宋体"/>
      <family val="0"/>
    </font>
    <font>
      <sz val="9"/>
      <color rgb="FFFF0000"/>
      <name val="黑体"/>
      <family val="3"/>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59" fillId="2" borderId="0" applyNumberFormat="0" applyBorder="0" applyAlignment="0" applyProtection="0"/>
    <xf numFmtId="0" fontId="60"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59" fillId="4" borderId="0" applyNumberFormat="0" applyBorder="0" applyAlignment="0" applyProtection="0"/>
    <xf numFmtId="0" fontId="61" fillId="5" borderId="0" applyNumberFormat="0" applyBorder="0" applyAlignment="0" applyProtection="0"/>
    <xf numFmtId="176" fontId="0" fillId="0" borderId="0" applyFont="0" applyFill="0" applyBorder="0" applyAlignment="0" applyProtection="0"/>
    <xf numFmtId="0" fontId="62" fillId="4"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6" borderId="2" applyNumberFormat="0" applyFont="0" applyAlignment="0" applyProtection="0"/>
    <xf numFmtId="0" fontId="62" fillId="7"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0" fillId="0" borderId="0">
      <alignment/>
      <protection/>
    </xf>
    <xf numFmtId="0" fontId="66" fillId="0" borderId="0" applyNumberFormat="0" applyFill="0" applyBorder="0" applyAlignment="0" applyProtection="0"/>
    <xf numFmtId="0" fontId="67" fillId="0" borderId="3" applyNumberFormat="0" applyFill="0" applyAlignment="0" applyProtection="0"/>
    <xf numFmtId="0" fontId="68" fillId="0" borderId="4" applyNumberFormat="0" applyFill="0" applyAlignment="0" applyProtection="0"/>
    <xf numFmtId="0" fontId="62" fillId="8" borderId="0" applyNumberFormat="0" applyBorder="0" applyAlignment="0" applyProtection="0"/>
    <xf numFmtId="0" fontId="63" fillId="0" borderId="5" applyNumberFormat="0" applyFill="0" applyAlignment="0" applyProtection="0"/>
    <xf numFmtId="0" fontId="62" fillId="9" borderId="0" applyNumberFormat="0" applyBorder="0" applyAlignment="0" applyProtection="0"/>
    <xf numFmtId="0" fontId="69" fillId="10" borderId="6" applyNumberFormat="0" applyAlignment="0" applyProtection="0"/>
    <xf numFmtId="0" fontId="70" fillId="10" borderId="1" applyNumberFormat="0" applyAlignment="0" applyProtection="0"/>
    <xf numFmtId="0" fontId="71" fillId="11" borderId="7" applyNumberFormat="0" applyAlignment="0" applyProtection="0"/>
    <xf numFmtId="0" fontId="59" fillId="12" borderId="0" applyNumberFormat="0" applyBorder="0" applyAlignment="0" applyProtection="0"/>
    <xf numFmtId="0" fontId="62" fillId="13" borderId="0" applyNumberFormat="0" applyBorder="0" applyAlignment="0" applyProtection="0"/>
    <xf numFmtId="0" fontId="72" fillId="0" borderId="8" applyNumberFormat="0" applyFill="0" applyAlignment="0" applyProtection="0"/>
    <xf numFmtId="0" fontId="73" fillId="0" borderId="9" applyNumberFormat="0" applyFill="0" applyAlignment="0" applyProtection="0"/>
    <xf numFmtId="0" fontId="74" fillId="14" borderId="0" applyNumberFormat="0" applyBorder="0" applyAlignment="0" applyProtection="0"/>
    <xf numFmtId="0" fontId="75" fillId="15" borderId="0" applyNumberFormat="0" applyBorder="0" applyAlignment="0" applyProtection="0"/>
    <xf numFmtId="0" fontId="59" fillId="16" borderId="0" applyNumberFormat="0" applyBorder="0" applyAlignment="0" applyProtection="0"/>
    <xf numFmtId="0" fontId="62"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0" fillId="0" borderId="0">
      <alignment/>
      <protection/>
    </xf>
    <xf numFmtId="0" fontId="62" fillId="22" borderId="0" applyNumberFormat="0" applyBorder="0" applyAlignment="0" applyProtection="0"/>
    <xf numFmtId="0" fontId="62" fillId="23" borderId="0" applyNumberFormat="0" applyBorder="0" applyAlignment="0" applyProtection="0"/>
    <xf numFmtId="0" fontId="0" fillId="0" borderId="0">
      <alignment/>
      <protection/>
    </xf>
    <xf numFmtId="0" fontId="59" fillId="24" borderId="0" applyNumberFormat="0" applyBorder="0" applyAlignment="0" applyProtection="0"/>
    <xf numFmtId="0" fontId="59" fillId="25" borderId="0" applyNumberFormat="0" applyBorder="0" applyAlignment="0" applyProtection="0"/>
    <xf numFmtId="0" fontId="62" fillId="26" borderId="0" applyNumberFormat="0" applyBorder="0" applyAlignment="0" applyProtection="0"/>
    <xf numFmtId="0" fontId="59" fillId="27" borderId="0" applyNumberFormat="0" applyBorder="0" applyAlignment="0" applyProtection="0"/>
    <xf numFmtId="0" fontId="0" fillId="0" borderId="0">
      <alignment/>
      <protection/>
    </xf>
    <xf numFmtId="0" fontId="62" fillId="28" borderId="0" applyNumberFormat="0" applyBorder="0" applyAlignment="0" applyProtection="0"/>
    <xf numFmtId="0" fontId="62" fillId="29" borderId="0" applyNumberFormat="0" applyBorder="0" applyAlignment="0" applyProtection="0"/>
    <xf numFmtId="0" fontId="59" fillId="30" borderId="0" applyNumberFormat="0" applyBorder="0" applyAlignment="0" applyProtection="0"/>
    <xf numFmtId="0" fontId="62" fillId="31"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cellStyleXfs>
  <cellXfs count="374">
    <xf numFmtId="0" fontId="0" fillId="0" borderId="0" xfId="0" applyAlignment="1">
      <alignment vertical="center"/>
    </xf>
    <xf numFmtId="0" fontId="0" fillId="0" borderId="0" xfId="67" applyFont="1" applyBorder="1">
      <alignment vertical="center"/>
      <protection/>
    </xf>
    <xf numFmtId="0" fontId="1" fillId="0" borderId="10" xfId="62" applyFont="1" applyBorder="1" applyAlignment="1">
      <alignment horizontal="center" vertical="center"/>
      <protection/>
    </xf>
    <xf numFmtId="0" fontId="1" fillId="0" borderId="11" xfId="62" applyFont="1" applyBorder="1" applyAlignment="1">
      <alignment horizontal="center" vertical="center"/>
      <protection/>
    </xf>
    <xf numFmtId="0" fontId="2" fillId="0" borderId="10" xfId="67" applyFont="1" applyFill="1" applyBorder="1" applyAlignment="1">
      <alignment horizontal="center" vertical="center" wrapText="1"/>
      <protection/>
    </xf>
    <xf numFmtId="180" fontId="2" fillId="0" borderId="10" xfId="67" applyNumberFormat="1" applyFont="1" applyFill="1" applyBorder="1" applyAlignment="1">
      <alignment horizontal="center" vertical="center" wrapText="1"/>
      <protection/>
    </xf>
    <xf numFmtId="0" fontId="2" fillId="0" borderId="10" xfId="67" applyFont="1" applyBorder="1" applyAlignment="1">
      <alignment horizontal="center" vertical="center" wrapText="1"/>
      <protection/>
    </xf>
    <xf numFmtId="0" fontId="2" fillId="0" borderId="0" xfId="67" applyFont="1" applyBorder="1" applyAlignment="1">
      <alignment horizontal="center" vertical="center" wrapText="1"/>
      <protection/>
    </xf>
    <xf numFmtId="0" fontId="2" fillId="0" borderId="11" xfId="62" applyFont="1" applyBorder="1" applyAlignment="1">
      <alignment horizontal="center" vertical="center"/>
      <protection/>
    </xf>
    <xf numFmtId="0" fontId="2" fillId="0" borderId="12" xfId="62" applyFont="1" applyBorder="1" applyAlignment="1">
      <alignment horizontal="center" vertical="center"/>
      <protection/>
    </xf>
    <xf numFmtId="0" fontId="2" fillId="0" borderId="13" xfId="62" applyFont="1" applyBorder="1" applyAlignment="1">
      <alignment horizontal="center" vertical="center"/>
      <protection/>
    </xf>
    <xf numFmtId="0" fontId="2" fillId="0" borderId="14" xfId="62" applyFont="1" applyBorder="1" applyAlignment="1">
      <alignment horizontal="center" vertical="center"/>
      <protection/>
    </xf>
    <xf numFmtId="0" fontId="3" fillId="32" borderId="10" xfId="67" applyFont="1" applyFill="1" applyBorder="1" applyAlignment="1">
      <alignment horizontal="left" vertical="center" wrapText="1"/>
      <protection/>
    </xf>
    <xf numFmtId="180" fontId="3" fillId="32" borderId="10" xfId="67" applyNumberFormat="1"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180" fontId="3" fillId="32" borderId="15" xfId="67" applyNumberFormat="1" applyFont="1" applyFill="1" applyBorder="1" applyAlignment="1">
      <alignment horizontal="center" vertical="center" wrapText="1"/>
      <protection/>
    </xf>
    <xf numFmtId="0" fontId="3" fillId="32" borderId="13" xfId="67" applyFont="1" applyFill="1" applyBorder="1" applyAlignment="1">
      <alignment horizontal="center" vertical="center" wrapText="1"/>
      <protection/>
    </xf>
    <xf numFmtId="0" fontId="3" fillId="32" borderId="16" xfId="67" applyFont="1" applyFill="1" applyBorder="1" applyAlignment="1">
      <alignment horizontal="left" vertical="center" wrapText="1"/>
      <protection/>
    </xf>
    <xf numFmtId="0" fontId="3" fillId="32" borderId="15" xfId="67" applyFont="1" applyFill="1" applyBorder="1" applyAlignment="1">
      <alignment horizontal="center" vertical="center" wrapText="1"/>
      <protection/>
    </xf>
    <xf numFmtId="0" fontId="3" fillId="32" borderId="10" xfId="67" applyFont="1" applyFill="1" applyBorder="1" applyAlignment="1">
      <alignment horizontal="justify" vertical="center" wrapText="1"/>
      <protection/>
    </xf>
    <xf numFmtId="0" fontId="3" fillId="32" borderId="10" xfId="68" applyFont="1" applyFill="1" applyBorder="1" applyAlignment="1">
      <alignment horizontal="center" vertical="center" wrapText="1"/>
      <protection/>
    </xf>
    <xf numFmtId="0" fontId="4" fillId="32" borderId="10" xfId="57" applyFont="1" applyFill="1" applyBorder="1" applyAlignment="1">
      <alignment horizontal="left" vertical="center" wrapText="1"/>
      <protection/>
    </xf>
    <xf numFmtId="181" fontId="3" fillId="32" borderId="10" xfId="67" applyNumberFormat="1" applyFont="1" applyFill="1" applyBorder="1" applyAlignment="1">
      <alignment horizontal="center" vertical="center" wrapText="1"/>
      <protection/>
    </xf>
    <xf numFmtId="0" fontId="3" fillId="32" borderId="16" xfId="67" applyFont="1" applyFill="1" applyBorder="1" applyAlignment="1">
      <alignment horizontal="center" vertical="center" wrapText="1"/>
      <protection/>
    </xf>
    <xf numFmtId="0" fontId="0" fillId="0" borderId="10" xfId="67" applyFont="1" applyBorder="1">
      <alignment vertical="center"/>
      <protection/>
    </xf>
    <xf numFmtId="0" fontId="3" fillId="32" borderId="10" xfId="67" applyFont="1" applyFill="1" applyBorder="1" applyAlignment="1">
      <alignment horizontal="center" vertical="center"/>
      <protection/>
    </xf>
    <xf numFmtId="0" fontId="0" fillId="32" borderId="10" xfId="67" applyFont="1" applyFill="1" applyBorder="1">
      <alignment vertical="center"/>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vertical="center"/>
      <protection/>
    </xf>
    <xf numFmtId="180" fontId="5" fillId="32" borderId="10" xfId="67" applyNumberFormat="1" applyFont="1" applyFill="1" applyBorder="1" applyAlignment="1">
      <alignment horizontal="center" vertical="center" wrapText="1"/>
      <protection/>
    </xf>
    <xf numFmtId="0" fontId="3" fillId="32" borderId="16" xfId="67" applyFont="1" applyFill="1" applyBorder="1" applyAlignment="1">
      <alignment horizontal="center" vertical="center"/>
      <protection/>
    </xf>
    <xf numFmtId="0" fontId="2" fillId="32" borderId="10" xfId="62" applyFont="1" applyFill="1" applyBorder="1" applyAlignment="1">
      <alignment horizontal="center" vertical="center"/>
      <protection/>
    </xf>
    <xf numFmtId="0" fontId="2" fillId="32" borderId="15" xfId="62" applyFont="1" applyFill="1" applyBorder="1" applyAlignment="1">
      <alignment horizontal="center" vertical="center"/>
      <protection/>
    </xf>
    <xf numFmtId="0" fontId="2" fillId="32" borderId="13" xfId="62" applyFont="1" applyFill="1" applyBorder="1" applyAlignment="1">
      <alignment horizontal="center" vertical="center"/>
      <protection/>
    </xf>
    <xf numFmtId="0" fontId="2" fillId="32" borderId="16" xfId="62" applyFont="1" applyFill="1" applyBorder="1" applyAlignment="1">
      <alignment horizontal="center" vertical="center"/>
      <protection/>
    </xf>
    <xf numFmtId="0" fontId="4" fillId="32" borderId="15" xfId="67" applyFont="1" applyFill="1" applyBorder="1" applyAlignment="1">
      <alignment horizontal="center" vertical="center" wrapText="1"/>
      <protection/>
    </xf>
    <xf numFmtId="0" fontId="4" fillId="32" borderId="13" xfId="67" applyFont="1" applyFill="1" applyBorder="1" applyAlignment="1">
      <alignment horizontal="center" vertical="center" wrapText="1"/>
      <protection/>
    </xf>
    <xf numFmtId="0" fontId="6" fillId="32" borderId="10" xfId="57" applyFont="1" applyFill="1" applyBorder="1" applyAlignment="1">
      <alignment horizontal="left" vertical="center" wrapText="1"/>
      <protection/>
    </xf>
    <xf numFmtId="0" fontId="3" fillId="32" borderId="16" xfId="68" applyFont="1" applyFill="1" applyBorder="1" applyAlignment="1">
      <alignment horizontal="center" vertical="center" wrapText="1"/>
      <protection/>
    </xf>
    <xf numFmtId="0" fontId="2" fillId="32" borderId="15" xfId="67" applyFont="1" applyFill="1" applyBorder="1" applyAlignment="1">
      <alignment horizontal="center" vertical="center" wrapText="1"/>
      <protection/>
    </xf>
    <xf numFmtId="0" fontId="5" fillId="32" borderId="10" xfId="67" applyFont="1" applyFill="1" applyBorder="1" applyAlignment="1">
      <alignment horizontal="center" vertical="center" wrapText="1"/>
      <protection/>
    </xf>
    <xf numFmtId="0" fontId="2" fillId="32" borderId="18" xfId="62" applyFont="1" applyFill="1" applyBorder="1" applyAlignment="1">
      <alignment horizontal="center" vertical="center"/>
      <protection/>
    </xf>
    <xf numFmtId="0" fontId="2" fillId="32" borderId="19" xfId="62" applyFont="1" applyFill="1" applyBorder="1" applyAlignment="1">
      <alignment horizontal="center" vertical="center"/>
      <protection/>
    </xf>
    <xf numFmtId="180" fontId="3" fillId="32" borderId="11" xfId="67" applyNumberFormat="1" applyFont="1" applyFill="1" applyBorder="1" applyAlignment="1">
      <alignment horizontal="center" vertical="center" wrapText="1"/>
      <protection/>
    </xf>
    <xf numFmtId="0" fontId="3" fillId="32" borderId="11" xfId="67" applyFont="1" applyFill="1" applyBorder="1" applyAlignment="1">
      <alignment horizontal="center" vertical="center" wrapText="1"/>
      <protection/>
    </xf>
    <xf numFmtId="0" fontId="3" fillId="32" borderId="15" xfId="67" applyFont="1" applyFill="1" applyBorder="1" applyAlignment="1">
      <alignment vertical="center" wrapText="1"/>
      <protection/>
    </xf>
    <xf numFmtId="0" fontId="3" fillId="32" borderId="10" xfId="69" applyFont="1" applyFill="1" applyBorder="1" applyAlignment="1">
      <alignment horizontal="left" vertical="center" wrapText="1"/>
      <protection/>
    </xf>
    <xf numFmtId="0" fontId="3" fillId="32" borderId="10" xfId="69" applyNumberFormat="1" applyFont="1" applyFill="1" applyBorder="1" applyAlignment="1">
      <alignment horizontal="center" vertical="center" wrapText="1"/>
      <protection/>
    </xf>
    <xf numFmtId="0" fontId="3" fillId="32" borderId="15" xfId="67" applyFont="1" applyFill="1" applyBorder="1" applyAlignment="1">
      <alignment horizontal="left" vertical="center" wrapText="1"/>
      <protection/>
    </xf>
    <xf numFmtId="0" fontId="3" fillId="32" borderId="16" xfId="67" applyFont="1" applyFill="1" applyBorder="1" applyAlignment="1">
      <alignment vertical="center"/>
      <protection/>
    </xf>
    <xf numFmtId="0" fontId="3" fillId="32" borderId="16" xfId="67" applyFont="1" applyFill="1" applyBorder="1" applyAlignment="1">
      <alignment vertical="center" wrapText="1"/>
      <protection/>
    </xf>
    <xf numFmtId="0" fontId="4" fillId="0" borderId="10" xfId="57" applyFont="1" applyFill="1" applyBorder="1" applyAlignment="1">
      <alignment horizontal="left" vertical="center" wrapText="1"/>
      <protection/>
    </xf>
    <xf numFmtId="0" fontId="3" fillId="0" borderId="10" xfId="57" applyFont="1" applyFill="1" applyBorder="1" applyAlignment="1">
      <alignment horizontal="left" vertical="center" wrapText="1"/>
      <protection/>
    </xf>
    <xf numFmtId="0" fontId="3" fillId="32" borderId="10" xfId="67" applyFont="1" applyFill="1" applyBorder="1" applyAlignment="1">
      <alignment vertical="center" wrapText="1"/>
      <protection/>
    </xf>
    <xf numFmtId="0" fontId="3" fillId="32" borderId="0" xfId="67" applyFont="1" applyFill="1" applyBorder="1" applyAlignment="1">
      <alignment horizontal="center" vertical="center" wrapText="1"/>
      <protection/>
    </xf>
    <xf numFmtId="0" fontId="3" fillId="0" borderId="0" xfId="67" applyFont="1" applyBorder="1" applyAlignment="1">
      <alignment horizontal="center" vertical="center"/>
      <protection/>
    </xf>
    <xf numFmtId="0" fontId="3" fillId="0" borderId="0" xfId="67" applyFont="1" applyFill="1" applyBorder="1" applyAlignment="1">
      <alignment horizontal="center" vertical="center" wrapText="1"/>
      <protection/>
    </xf>
    <xf numFmtId="0" fontId="2" fillId="32" borderId="16" xfId="67" applyFont="1" applyFill="1" applyBorder="1" applyAlignment="1">
      <alignment horizontal="center" vertical="center" wrapText="1"/>
      <protection/>
    </xf>
    <xf numFmtId="181" fontId="5" fillId="32" borderId="10" xfId="67" applyNumberFormat="1" applyFont="1" applyFill="1" applyBorder="1" applyAlignment="1">
      <alignment horizontal="center" vertical="center" wrapText="1"/>
      <protection/>
    </xf>
    <xf numFmtId="0" fontId="3" fillId="0" borderId="0" xfId="67" applyFont="1" applyFill="1" applyBorder="1" applyAlignment="1">
      <alignment horizontal="left" vertical="center" wrapText="1"/>
      <protection/>
    </xf>
    <xf numFmtId="0" fontId="4" fillId="32" borderId="10" xfId="67" applyFont="1" applyFill="1" applyBorder="1" applyAlignment="1">
      <alignment vertical="center" wrapText="1"/>
      <protection/>
    </xf>
    <xf numFmtId="0" fontId="3" fillId="32" borderId="10" xfId="67" applyFont="1" applyFill="1" applyBorder="1">
      <alignment vertical="center"/>
      <protection/>
    </xf>
    <xf numFmtId="181" fontId="3" fillId="32" borderId="11" xfId="67" applyNumberFormat="1" applyFont="1" applyFill="1" applyBorder="1" applyAlignment="1">
      <alignment horizontal="center" vertical="center" wrapText="1"/>
      <protection/>
    </xf>
    <xf numFmtId="0" fontId="3" fillId="32" borderId="11" xfId="67" applyFont="1" applyFill="1" applyBorder="1" applyAlignment="1">
      <alignment horizontal="left" vertical="center" wrapText="1"/>
      <protection/>
    </xf>
    <xf numFmtId="0" fontId="3" fillId="32" borderId="0" xfId="67" applyFont="1" applyFill="1" applyBorder="1" applyAlignment="1">
      <alignment horizontal="left" vertical="center" wrapText="1"/>
      <protection/>
    </xf>
    <xf numFmtId="0" fontId="3" fillId="32" borderId="10" xfId="69" applyFont="1" applyFill="1" applyBorder="1" applyAlignment="1">
      <alignment horizontal="center" vertical="center" wrapText="1"/>
      <protection/>
    </xf>
    <xf numFmtId="0" fontId="0" fillId="0" borderId="0" xfId="67" applyFont="1" applyBorder="1" applyAlignment="1">
      <alignment horizontal="center" vertical="center"/>
      <protection/>
    </xf>
    <xf numFmtId="180" fontId="0" fillId="0" borderId="0" xfId="67" applyNumberFormat="1" applyFont="1" applyBorder="1" applyAlignment="1">
      <alignment horizontal="center" vertical="center"/>
      <protection/>
    </xf>
    <xf numFmtId="180" fontId="3" fillId="0" borderId="0" xfId="67" applyNumberFormat="1" applyFont="1" applyFill="1" applyBorder="1" applyAlignment="1">
      <alignment horizontal="center" vertical="center" wrapText="1"/>
      <protection/>
    </xf>
    <xf numFmtId="180" fontId="0" fillId="0" borderId="0" xfId="67" applyNumberFormat="1" applyFont="1" applyBorder="1">
      <alignment vertical="center"/>
      <protection/>
    </xf>
    <xf numFmtId="0" fontId="3" fillId="0" borderId="0" xfId="67" applyFont="1" applyFill="1" applyBorder="1" applyAlignment="1">
      <alignment vertical="center" wrapText="1"/>
      <protection/>
    </xf>
    <xf numFmtId="0" fontId="7" fillId="0" borderId="0" xfId="0" applyFont="1" applyFill="1" applyAlignment="1">
      <alignment horizontal="center" vertical="center" wrapText="1"/>
    </xf>
    <xf numFmtId="0" fontId="3" fillId="0" borderId="0" xfId="0" applyFont="1" applyFill="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vertical="center" wrapText="1"/>
    </xf>
    <xf numFmtId="0" fontId="3" fillId="0" borderId="0" xfId="0" applyFont="1" applyFill="1" applyAlignment="1">
      <alignment horizontal="left" vertical="center"/>
    </xf>
    <xf numFmtId="0" fontId="3" fillId="0" borderId="0" xfId="0" applyFont="1" applyFill="1" applyAlignment="1">
      <alignment vertical="center" wrapText="1"/>
    </xf>
    <xf numFmtId="0" fontId="1"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181" fontId="2" fillId="0" borderId="10" xfId="0" applyNumberFormat="1" applyFont="1" applyFill="1" applyBorder="1" applyAlignment="1">
      <alignment horizontal="center" vertical="center" wrapText="1"/>
    </xf>
    <xf numFmtId="182" fontId="2" fillId="0" borderId="10"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6" fillId="0" borderId="11" xfId="57" applyFont="1" applyFill="1" applyBorder="1" applyAlignment="1">
      <alignment horizontal="center" vertical="center" wrapText="1"/>
      <protection/>
    </xf>
    <xf numFmtId="181" fontId="6" fillId="0" borderId="11"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182" fontId="6" fillId="0" borderId="11" xfId="0" applyNumberFormat="1" applyFont="1" applyFill="1" applyBorder="1" applyAlignment="1">
      <alignment horizontal="center" vertical="center" wrapText="1"/>
    </xf>
    <xf numFmtId="0" fontId="8" fillId="32" borderId="10"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6" fillId="0" borderId="13" xfId="57" applyFont="1" applyFill="1" applyBorder="1" applyAlignment="1">
      <alignment horizontal="center" vertical="center" wrapText="1"/>
      <protection/>
    </xf>
    <xf numFmtId="181" fontId="6" fillId="0" borderId="13"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182" fontId="6" fillId="0" borderId="13" xfId="0" applyNumberFormat="1" applyFont="1" applyFill="1" applyBorder="1" applyAlignment="1">
      <alignment horizontal="center" vertical="center" wrapText="1"/>
    </xf>
    <xf numFmtId="0" fontId="8" fillId="32" borderId="10" xfId="0" applyFont="1" applyFill="1" applyBorder="1" applyAlignment="1">
      <alignment vertical="center" wrapText="1"/>
    </xf>
    <xf numFmtId="0" fontId="8" fillId="32" borderId="10" xfId="0" applyFont="1" applyFill="1" applyBorder="1" applyAlignment="1">
      <alignment vertical="center"/>
    </xf>
    <xf numFmtId="0" fontId="8" fillId="32" borderId="10" xfId="0" applyFont="1" applyFill="1" applyBorder="1" applyAlignment="1">
      <alignment horizontal="justify" vertical="center" wrapText="1"/>
    </xf>
    <xf numFmtId="0" fontId="6" fillId="0" borderId="20" xfId="57" applyFont="1" applyFill="1" applyBorder="1" applyAlignment="1">
      <alignment horizontal="center" vertical="center" wrapText="1"/>
      <protection/>
    </xf>
    <xf numFmtId="181" fontId="6" fillId="0" borderId="20" xfId="0" applyNumberFormat="1" applyFont="1" applyFill="1" applyBorder="1" applyAlignment="1">
      <alignment horizontal="center" vertical="center" wrapText="1"/>
    </xf>
    <xf numFmtId="0" fontId="6" fillId="0" borderId="20" xfId="0" applyNumberFormat="1" applyFont="1" applyFill="1" applyBorder="1" applyAlignment="1">
      <alignment horizontal="center" vertical="center" wrapText="1"/>
    </xf>
    <xf numFmtId="182" fontId="6" fillId="0" borderId="20" xfId="0" applyNumberFormat="1" applyFont="1" applyFill="1" applyBorder="1" applyAlignment="1">
      <alignment horizontal="center" vertical="center" wrapText="1"/>
    </xf>
    <xf numFmtId="0" fontId="8" fillId="0" borderId="10" xfId="57" applyFont="1" applyFill="1" applyBorder="1" applyAlignment="1">
      <alignment horizontal="center" vertical="center" wrapText="1"/>
      <protection/>
    </xf>
    <xf numFmtId="18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0" xfId="57" applyFont="1" applyFill="1" applyBorder="1" applyAlignment="1">
      <alignment vertical="center" wrapText="1"/>
      <protection/>
    </xf>
    <xf numFmtId="0" fontId="6" fillId="0" borderId="11" xfId="0" applyFont="1" applyFill="1" applyBorder="1" applyAlignment="1">
      <alignment vertical="center" wrapText="1"/>
    </xf>
    <xf numFmtId="180"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182" fontId="6" fillId="0" borderId="10" xfId="0" applyNumberFormat="1" applyFont="1" applyFill="1" applyBorder="1" applyAlignment="1">
      <alignment horizontal="center" vertical="center" wrapText="1"/>
    </xf>
    <xf numFmtId="0" fontId="6" fillId="0" borderId="10" xfId="0" applyFont="1" applyFill="1" applyBorder="1" applyAlignment="1">
      <alignment horizontal="justify" vertical="center" wrapText="1"/>
    </xf>
    <xf numFmtId="0" fontId="6" fillId="0" borderId="13" xfId="0" applyFont="1" applyFill="1" applyBorder="1" applyAlignment="1">
      <alignment vertical="center" wrapText="1"/>
    </xf>
    <xf numFmtId="0" fontId="6" fillId="0" borderId="20" xfId="0" applyFont="1" applyFill="1" applyBorder="1" applyAlignment="1">
      <alignment vertical="center" wrapText="1"/>
    </xf>
    <xf numFmtId="181" fontId="6" fillId="0" borderId="10" xfId="0" applyNumberFormat="1" applyFont="1" applyFill="1" applyBorder="1" applyAlignment="1">
      <alignment horizontal="center" vertical="center" wrapText="1"/>
    </xf>
    <xf numFmtId="0" fontId="6" fillId="0" borderId="10" xfId="0" applyFont="1" applyBorder="1" applyAlignment="1">
      <alignment vertical="center" wrapText="1"/>
    </xf>
    <xf numFmtId="0" fontId="8" fillId="0" borderId="10" xfId="0" applyFont="1" applyBorder="1" applyAlignment="1">
      <alignment vertical="center" wrapText="1"/>
    </xf>
    <xf numFmtId="0" fontId="6" fillId="0" borderId="1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6" fillId="0" borderId="10" xfId="0" applyFont="1" applyFill="1" applyBorder="1" applyAlignment="1">
      <alignment horizontal="center" vertical="center" wrapText="1"/>
    </xf>
    <xf numFmtId="181" fontId="76" fillId="0" borderId="10" xfId="0" applyNumberFormat="1" applyFont="1" applyFill="1" applyBorder="1" applyAlignment="1">
      <alignment horizontal="center" vertical="center" wrapText="1"/>
    </xf>
    <xf numFmtId="182" fontId="76" fillId="0" borderId="10" xfId="0" applyNumberFormat="1" applyFont="1" applyFill="1" applyBorder="1" applyAlignment="1">
      <alignment horizontal="center" vertical="center" wrapText="1"/>
    </xf>
    <xf numFmtId="0" fontId="76" fillId="0" borderId="10" xfId="0" applyFont="1" applyBorder="1" applyAlignment="1">
      <alignment vertical="center" wrapText="1"/>
    </xf>
    <xf numFmtId="0" fontId="8" fillId="0" borderId="11"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8" fillId="32" borderId="10" xfId="0" applyFont="1" applyFill="1" applyBorder="1" applyAlignment="1">
      <alignment horizontal="center" vertical="center" wrapText="1"/>
    </xf>
    <xf numFmtId="0" fontId="8" fillId="32" borderId="0" xfId="0" applyFont="1" applyFill="1" applyAlignment="1">
      <alignment horizontal="center" vertical="center" wrapText="1"/>
    </xf>
    <xf numFmtId="0" fontId="6" fillId="32" borderId="10" xfId="0" applyFont="1" applyFill="1" applyBorder="1" applyAlignment="1">
      <alignment horizontal="center" vertical="center" wrapText="1"/>
    </xf>
    <xf numFmtId="0" fontId="10" fillId="32" borderId="10" xfId="0" applyFont="1" applyFill="1" applyBorder="1" applyAlignment="1">
      <alignment horizontal="center" vertical="center" wrapText="1"/>
    </xf>
    <xf numFmtId="182" fontId="8" fillId="0" borderId="10"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76"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8" fillId="32" borderId="11" xfId="0" applyFont="1" applyFill="1" applyBorder="1" applyAlignment="1">
      <alignment horizontal="center" vertical="center" wrapText="1"/>
    </xf>
    <xf numFmtId="0" fontId="8" fillId="32" borderId="13" xfId="0" applyFont="1" applyFill="1" applyBorder="1" applyAlignment="1">
      <alignment horizontal="center" vertical="center" wrapText="1"/>
    </xf>
    <xf numFmtId="0" fontId="8" fillId="32" borderId="20"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1" xfId="57" applyFont="1" applyFill="1" applyBorder="1" applyAlignment="1">
      <alignment horizontal="center" vertical="center" wrapText="1"/>
      <protection/>
    </xf>
    <xf numFmtId="181" fontId="8" fillId="0" borderId="11" xfId="0" applyNumberFormat="1" applyFont="1" applyFill="1" applyBorder="1" applyAlignment="1">
      <alignment horizontal="center" vertical="center" wrapText="1"/>
    </xf>
    <xf numFmtId="182" fontId="8" fillId="0" borderId="11" xfId="57" applyNumberFormat="1" applyFont="1" applyFill="1" applyBorder="1" applyAlignment="1">
      <alignment horizontal="center" vertical="center" wrapText="1"/>
      <protection/>
    </xf>
    <xf numFmtId="0" fontId="8" fillId="0" borderId="13" xfId="57" applyFont="1" applyFill="1" applyBorder="1" applyAlignment="1">
      <alignment horizontal="center" vertical="center" wrapText="1"/>
      <protection/>
    </xf>
    <xf numFmtId="181" fontId="8" fillId="0" borderId="13" xfId="0" applyNumberFormat="1" applyFont="1" applyFill="1" applyBorder="1" applyAlignment="1">
      <alignment horizontal="center" vertical="center" wrapText="1"/>
    </xf>
    <xf numFmtId="182" fontId="8" fillId="0" borderId="13" xfId="57" applyNumberFormat="1" applyFont="1" applyFill="1" applyBorder="1" applyAlignment="1">
      <alignment horizontal="center" vertical="center" wrapText="1"/>
      <protection/>
    </xf>
    <xf numFmtId="0" fontId="6" fillId="0" borderId="10" xfId="0" applyNumberFormat="1" applyFont="1" applyFill="1" applyBorder="1" applyAlignment="1">
      <alignment horizontal="center" vertical="center" wrapText="1"/>
    </xf>
    <xf numFmtId="0" fontId="6" fillId="0" borderId="10" xfId="57" applyFont="1" applyFill="1" applyBorder="1" applyAlignment="1">
      <alignment horizontal="center" vertical="center" wrapText="1"/>
      <protection/>
    </xf>
    <xf numFmtId="183" fontId="6" fillId="0" borderId="10" xfId="0" applyNumberFormat="1" applyFont="1" applyFill="1" applyBorder="1" applyAlignment="1">
      <alignment horizontal="center" vertical="center" wrapText="1"/>
    </xf>
    <xf numFmtId="0" fontId="6" fillId="0" borderId="10" xfId="57" applyNumberFormat="1" applyFont="1" applyFill="1" applyBorder="1" applyAlignment="1">
      <alignment horizontal="center" vertical="center" wrapText="1"/>
      <protection/>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8" fillId="0" borderId="10" xfId="0" applyFont="1" applyFill="1" applyBorder="1" applyAlignment="1">
      <alignment vertical="center" wrapText="1"/>
    </xf>
    <xf numFmtId="0" fontId="8" fillId="0" borderId="20" xfId="57" applyFont="1" applyFill="1" applyBorder="1" applyAlignment="1">
      <alignment horizontal="center" vertical="center" wrapText="1"/>
      <protection/>
    </xf>
    <xf numFmtId="181" fontId="8" fillId="0" borderId="20" xfId="57" applyNumberFormat="1" applyFont="1" applyFill="1" applyBorder="1" applyAlignment="1">
      <alignment horizontal="center" vertical="center" wrapText="1"/>
      <protection/>
    </xf>
    <xf numFmtId="182" fontId="8" fillId="0" borderId="20" xfId="57" applyNumberFormat="1" applyFont="1" applyFill="1" applyBorder="1" applyAlignment="1">
      <alignment horizontal="center" vertical="center" wrapText="1"/>
      <protection/>
    </xf>
    <xf numFmtId="0" fontId="8" fillId="0" borderId="20" xfId="0" applyFont="1" applyFill="1" applyBorder="1" applyAlignment="1">
      <alignment vertical="center" wrapText="1"/>
    </xf>
    <xf numFmtId="0" fontId="6" fillId="0" borderId="10" xfId="0" applyFont="1" applyBorder="1" applyAlignment="1">
      <alignment horizontal="justify" vertical="center" wrapText="1"/>
    </xf>
    <xf numFmtId="0" fontId="8" fillId="0" borderId="10" xfId="0" applyFont="1" applyBorder="1" applyAlignment="1">
      <alignment horizontal="justify" vertical="center" wrapText="1"/>
    </xf>
    <xf numFmtId="181" fontId="8" fillId="0" borderId="10" xfId="57" applyNumberFormat="1" applyFont="1" applyFill="1" applyBorder="1" applyAlignment="1">
      <alignment horizontal="center" vertical="center" wrapText="1"/>
      <protection/>
    </xf>
    <xf numFmtId="0" fontId="8" fillId="0" borderId="15"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182" fontId="8" fillId="0" borderId="20"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8" fillId="0" borderId="11" xfId="57" applyFont="1" applyFill="1" applyBorder="1" applyAlignment="1">
      <alignment vertical="center" wrapText="1"/>
      <protection/>
    </xf>
    <xf numFmtId="0" fontId="8" fillId="0" borderId="16" xfId="0" applyFont="1" applyFill="1" applyBorder="1" applyAlignment="1">
      <alignment horizontal="left" vertical="center" wrapText="1"/>
    </xf>
    <xf numFmtId="0" fontId="0" fillId="0" borderId="0" xfId="54" applyAlignment="1">
      <alignment vertical="center"/>
      <protection/>
    </xf>
    <xf numFmtId="0" fontId="77" fillId="0" borderId="21" xfId="54" applyFont="1" applyBorder="1" applyAlignment="1">
      <alignment horizontal="center" vertical="center"/>
      <protection/>
    </xf>
    <xf numFmtId="0" fontId="12" fillId="0" borderId="15" xfId="54" applyFont="1" applyBorder="1" applyAlignment="1">
      <alignment horizontal="center" vertical="center" wrapText="1"/>
      <protection/>
    </xf>
    <xf numFmtId="0" fontId="12" fillId="0" borderId="17" xfId="54" applyFont="1" applyBorder="1" applyAlignment="1">
      <alignment horizontal="center" vertical="center" wrapText="1"/>
      <protection/>
    </xf>
    <xf numFmtId="0" fontId="12" fillId="0" borderId="16" xfId="54" applyFont="1" applyBorder="1" applyAlignment="1">
      <alignment horizontal="center" vertical="center" wrapText="1"/>
      <protection/>
    </xf>
    <xf numFmtId="0" fontId="12" fillId="0" borderId="10" xfId="54" applyFont="1" applyBorder="1" applyAlignment="1">
      <alignment horizontal="center" vertical="center" wrapText="1"/>
      <protection/>
    </xf>
    <xf numFmtId="0" fontId="13" fillId="0" borderId="0" xfId="54" applyFont="1" applyAlignment="1">
      <alignment horizontal="justify" vertical="center" wrapText="1"/>
      <protection/>
    </xf>
    <xf numFmtId="0" fontId="0" fillId="0" borderId="11" xfId="54" applyFont="1" applyBorder="1" applyAlignment="1">
      <alignment horizontal="center" vertical="center" wrapText="1"/>
      <protection/>
    </xf>
    <xf numFmtId="0" fontId="0" fillId="0" borderId="10" xfId="54" applyFont="1" applyBorder="1" applyAlignment="1">
      <alignment horizontal="center" vertical="center" wrapText="1"/>
      <protection/>
    </xf>
    <xf numFmtId="184" fontId="0" fillId="0" borderId="10" xfId="54" applyNumberFormat="1" applyFont="1" applyBorder="1" applyAlignment="1">
      <alignment horizontal="center" vertical="center" wrapText="1"/>
      <protection/>
    </xf>
    <xf numFmtId="0" fontId="0" fillId="0" borderId="13" xfId="54" applyFont="1" applyBorder="1" applyAlignment="1">
      <alignment horizontal="center" vertical="center" wrapText="1"/>
      <protection/>
    </xf>
    <xf numFmtId="0" fontId="0" fillId="0" borderId="20" xfId="54" applyFont="1" applyBorder="1" applyAlignment="1">
      <alignment horizontal="center" vertical="center" wrapText="1"/>
      <protection/>
    </xf>
    <xf numFmtId="0" fontId="0"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0" xfId="54" applyFont="1" applyBorder="1" applyAlignment="1">
      <alignment horizontal="center" vertical="center" wrapText="1"/>
      <protection/>
    </xf>
    <xf numFmtId="184" fontId="14" fillId="0" borderId="10" xfId="54" applyNumberFormat="1" applyFont="1" applyBorder="1" applyAlignment="1">
      <alignment horizontal="center" vertical="center" wrapText="1"/>
      <protection/>
    </xf>
    <xf numFmtId="0" fontId="0" fillId="0" borderId="15" xfId="54" applyFont="1" applyBorder="1" applyAlignment="1">
      <alignment horizontal="center" vertical="center" wrapText="1"/>
      <protection/>
    </xf>
    <xf numFmtId="0" fontId="0" fillId="0" borderId="17" xfId="54" applyFont="1" applyBorder="1" applyAlignment="1">
      <alignment horizontal="center" vertical="center" wrapText="1"/>
      <protection/>
    </xf>
    <xf numFmtId="0" fontId="0" fillId="0" borderId="16" xfId="54" applyFont="1" applyBorder="1" applyAlignment="1">
      <alignment horizontal="center" vertical="center" wrapText="1"/>
      <protection/>
    </xf>
    <xf numFmtId="0" fontId="0" fillId="0" borderId="10" xfId="54" applyFont="1" applyBorder="1" applyAlignment="1">
      <alignment horizontal="left" vertical="center" wrapText="1"/>
      <protection/>
    </xf>
    <xf numFmtId="0" fontId="0" fillId="0" borderId="15" xfId="54" applyFont="1" applyBorder="1" applyAlignment="1">
      <alignment horizontal="left" vertical="center" wrapText="1"/>
      <protection/>
    </xf>
    <xf numFmtId="0" fontId="0" fillId="0" borderId="17" xfId="54" applyFont="1" applyBorder="1" applyAlignment="1">
      <alignment horizontal="left" vertical="center" wrapText="1"/>
      <protection/>
    </xf>
    <xf numFmtId="0" fontId="0" fillId="0" borderId="16" xfId="54" applyFont="1" applyBorder="1" applyAlignment="1">
      <alignment horizontal="left" vertical="center" wrapText="1"/>
      <protection/>
    </xf>
    <xf numFmtId="0" fontId="78" fillId="0" borderId="15" xfId="54" applyFont="1" applyBorder="1" applyAlignment="1">
      <alignment horizontal="left" vertical="center" wrapText="1"/>
      <protection/>
    </xf>
    <xf numFmtId="0" fontId="78" fillId="0" borderId="17" xfId="54" applyFont="1" applyBorder="1" applyAlignment="1">
      <alignment horizontal="left" vertical="center" wrapText="1"/>
      <protection/>
    </xf>
    <xf numFmtId="0" fontId="78" fillId="0" borderId="16" xfId="54" applyFont="1" applyBorder="1" applyAlignment="1">
      <alignment horizontal="left" vertical="center" wrapText="1"/>
      <protection/>
    </xf>
    <xf numFmtId="0" fontId="0" fillId="0" borderId="10" xfId="54" applyFont="1" applyBorder="1" applyAlignment="1">
      <alignment horizontal="justify" vertical="center" wrapText="1"/>
      <protection/>
    </xf>
    <xf numFmtId="0" fontId="16" fillId="0" borderId="0" xfId="54" applyFont="1" applyBorder="1" applyAlignment="1">
      <alignment vertical="center" wrapText="1"/>
      <protection/>
    </xf>
    <xf numFmtId="0" fontId="17" fillId="0" borderId="15" xfId="54" applyFont="1" applyBorder="1" applyAlignment="1">
      <alignment horizontal="left" vertical="center" wrapText="1"/>
      <protection/>
    </xf>
    <xf numFmtId="0" fontId="18" fillId="0" borderId="17" xfId="54" applyFont="1" applyBorder="1" applyAlignment="1">
      <alignment horizontal="left" vertical="center" wrapText="1"/>
      <protection/>
    </xf>
    <xf numFmtId="0" fontId="19" fillId="0" borderId="17" xfId="54" applyFont="1" applyBorder="1" applyAlignment="1">
      <alignment horizontal="left" vertical="center"/>
      <protection/>
    </xf>
    <xf numFmtId="0" fontId="19" fillId="0" borderId="16" xfId="54" applyFont="1" applyBorder="1" applyAlignment="1">
      <alignment horizontal="left" vertical="center"/>
      <protection/>
    </xf>
    <xf numFmtId="0" fontId="0" fillId="0" borderId="0" xfId="54">
      <alignment/>
      <protection/>
    </xf>
    <xf numFmtId="0" fontId="1" fillId="0" borderId="21" xfId="54" applyFont="1" applyBorder="1" applyAlignment="1">
      <alignment horizontal="center" vertical="center"/>
      <protection/>
    </xf>
    <xf numFmtId="0" fontId="12" fillId="0" borderId="12" xfId="54" applyFont="1" applyBorder="1" applyAlignment="1">
      <alignment horizontal="center" vertical="center" wrapText="1"/>
      <protection/>
    </xf>
    <xf numFmtId="0" fontId="12" fillId="0" borderId="22" xfId="54" applyFont="1" applyBorder="1" applyAlignment="1">
      <alignment horizontal="center" vertical="center" wrapText="1"/>
      <protection/>
    </xf>
    <xf numFmtId="0" fontId="12" fillId="0" borderId="14" xfId="54" applyFont="1" applyBorder="1" applyAlignment="1">
      <alignment horizontal="center" vertical="center" wrapText="1"/>
      <protection/>
    </xf>
    <xf numFmtId="0" fontId="12" fillId="0" borderId="23" xfId="54" applyFont="1" applyBorder="1" applyAlignment="1">
      <alignment horizontal="center" vertical="center" wrapText="1"/>
      <protection/>
    </xf>
    <xf numFmtId="0" fontId="12" fillId="0" borderId="21"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79" fillId="0" borderId="10" xfId="54" applyFont="1" applyBorder="1" applyAlignment="1">
      <alignment horizontal="center" vertical="center" wrapText="1"/>
      <protection/>
    </xf>
    <xf numFmtId="0" fontId="21" fillId="0" borderId="10" xfId="54" applyFont="1" applyBorder="1" applyAlignment="1">
      <alignment horizontal="center" vertical="center" wrapText="1"/>
      <protection/>
    </xf>
    <xf numFmtId="0" fontId="21" fillId="0" borderId="20" xfId="54" applyFont="1" applyBorder="1" applyAlignment="1">
      <alignment horizontal="center" vertical="center" wrapText="1"/>
      <protection/>
    </xf>
    <xf numFmtId="0" fontId="22" fillId="0" borderId="10" xfId="54" applyFont="1" applyBorder="1" applyAlignment="1">
      <alignment horizontal="center" vertical="center" wrapText="1"/>
      <protection/>
    </xf>
    <xf numFmtId="0" fontId="78" fillId="0" borderId="15" xfId="54" applyFont="1" applyBorder="1" applyAlignment="1">
      <alignment horizontal="center" vertical="center" wrapText="1"/>
      <protection/>
    </xf>
    <xf numFmtId="0" fontId="78" fillId="0" borderId="16" xfId="0" applyFont="1" applyBorder="1" applyAlignment="1">
      <alignment vertical="center"/>
    </xf>
    <xf numFmtId="0" fontId="0" fillId="0" borderId="15" xfId="54" applyFont="1" applyBorder="1" applyAlignment="1">
      <alignment horizontal="center" vertical="center"/>
      <protection/>
    </xf>
    <xf numFmtId="0" fontId="21" fillId="0" borderId="16" xfId="54" applyFont="1" applyBorder="1" applyAlignment="1">
      <alignment horizontal="center" vertical="center"/>
      <protection/>
    </xf>
    <xf numFmtId="0" fontId="21" fillId="0" borderId="17" xfId="54" applyFont="1" applyBorder="1" applyAlignment="1">
      <alignment horizontal="center" vertical="center" wrapText="1"/>
      <protection/>
    </xf>
    <xf numFmtId="0" fontId="21" fillId="0" borderId="10" xfId="54" applyFont="1" applyBorder="1" applyAlignment="1">
      <alignment horizontal="left" vertical="center" wrapText="1"/>
      <protection/>
    </xf>
    <xf numFmtId="0" fontId="21" fillId="0" borderId="10" xfId="54" applyFont="1" applyBorder="1" applyAlignment="1">
      <alignment horizontal="left" vertical="center"/>
      <protection/>
    </xf>
    <xf numFmtId="0" fontId="12" fillId="0" borderId="10" xfId="54" applyFont="1" applyBorder="1" applyAlignment="1">
      <alignment horizontal="center" vertical="center"/>
      <protection/>
    </xf>
    <xf numFmtId="0" fontId="21" fillId="0" borderId="16" xfId="54" applyFont="1" applyBorder="1" applyAlignment="1">
      <alignment horizontal="center" vertical="center" wrapText="1"/>
      <protection/>
    </xf>
    <xf numFmtId="0" fontId="23" fillId="0" borderId="10" xfId="54" applyFont="1" applyBorder="1" applyAlignment="1">
      <alignment horizontal="center" vertical="center" wrapText="1"/>
      <protection/>
    </xf>
    <xf numFmtId="0" fontId="23" fillId="0" borderId="12" xfId="54" applyFont="1" applyBorder="1" applyAlignment="1">
      <alignment horizontal="center" vertical="center" wrapText="1"/>
      <protection/>
    </xf>
    <xf numFmtId="0" fontId="23" fillId="0" borderId="14" xfId="54" applyFont="1" applyBorder="1" applyAlignment="1">
      <alignment horizontal="center" vertical="center" wrapText="1"/>
      <protection/>
    </xf>
    <xf numFmtId="0" fontId="23" fillId="0" borderId="11" xfId="54" applyFont="1" applyBorder="1" applyAlignment="1">
      <alignment horizontal="center" vertical="center" wrapText="1"/>
      <protection/>
    </xf>
    <xf numFmtId="0" fontId="23" fillId="0" borderId="18" xfId="54" applyFont="1" applyBorder="1" applyAlignment="1">
      <alignment horizontal="center" vertical="center" wrapText="1"/>
      <protection/>
    </xf>
    <xf numFmtId="0" fontId="23" fillId="0" borderId="19" xfId="54" applyFont="1" applyBorder="1" applyAlignment="1">
      <alignment horizontal="center" vertical="center" wrapText="1"/>
      <protection/>
    </xf>
    <xf numFmtId="0" fontId="23" fillId="0" borderId="13" xfId="54" applyFont="1" applyBorder="1" applyAlignment="1">
      <alignment horizontal="center" vertical="center" wrapText="1"/>
      <protection/>
    </xf>
    <xf numFmtId="0" fontId="23" fillId="0" borderId="15" xfId="54" applyFont="1" applyBorder="1" applyAlignment="1">
      <alignment horizontal="center" vertical="center" wrapText="1"/>
      <protection/>
    </xf>
    <xf numFmtId="0" fontId="23" fillId="0" borderId="17" xfId="54" applyFont="1" applyBorder="1" applyAlignment="1">
      <alignment horizontal="center" vertical="center" wrapText="1"/>
      <protection/>
    </xf>
    <xf numFmtId="0" fontId="23" fillId="0" borderId="23" xfId="54" applyFont="1" applyBorder="1" applyAlignment="1">
      <alignment horizontal="center" vertical="center" wrapText="1"/>
      <protection/>
    </xf>
    <xf numFmtId="0" fontId="23" fillId="0" borderId="24" xfId="54" applyFont="1" applyBorder="1" applyAlignment="1">
      <alignment horizontal="center" vertical="center" wrapText="1"/>
      <protection/>
    </xf>
    <xf numFmtId="0" fontId="23" fillId="0" borderId="20" xfId="54" applyFont="1" applyBorder="1" applyAlignment="1">
      <alignment horizontal="center" vertical="center" wrapText="1"/>
      <protection/>
    </xf>
    <xf numFmtId="0" fontId="18" fillId="0" borderId="10" xfId="54" applyFont="1" applyBorder="1" applyAlignment="1">
      <alignment horizontal="center" vertical="center" wrapText="1"/>
      <protection/>
    </xf>
    <xf numFmtId="0" fontId="17" fillId="0" borderId="11" xfId="54" applyFont="1" applyBorder="1" applyAlignment="1">
      <alignment horizontal="center" vertical="center" wrapText="1"/>
      <protection/>
    </xf>
    <xf numFmtId="0" fontId="17" fillId="0" borderId="10" xfId="54" applyFont="1" applyBorder="1" applyAlignment="1">
      <alignment vertical="center"/>
      <protection/>
    </xf>
    <xf numFmtId="0" fontId="18" fillId="0" borderId="10" xfId="54" applyFont="1" applyBorder="1" applyAlignment="1">
      <alignment horizontal="center" vertical="center"/>
      <protection/>
    </xf>
    <xf numFmtId="185" fontId="18" fillId="0" borderId="10" xfId="54" applyNumberFormat="1" applyFont="1" applyBorder="1" applyAlignment="1">
      <alignment horizontal="center" vertical="center"/>
      <protection/>
    </xf>
    <xf numFmtId="0" fontId="19" fillId="0" borderId="10" xfId="54" applyFont="1" applyBorder="1" applyAlignment="1">
      <alignment horizontal="center" vertical="center"/>
      <protection/>
    </xf>
    <xf numFmtId="0" fontId="18" fillId="0" borderId="13" xfId="54" applyFont="1" applyBorder="1" applyAlignment="1">
      <alignment horizontal="center" vertical="center" wrapText="1"/>
      <protection/>
    </xf>
    <xf numFmtId="0" fontId="24" fillId="0" borderId="10" xfId="54" applyFont="1" applyBorder="1" applyAlignment="1">
      <alignment horizontal="center" vertical="center" wrapText="1"/>
      <protection/>
    </xf>
    <xf numFmtId="0" fontId="25" fillId="0" borderId="10" xfId="54" applyFont="1" applyBorder="1" applyAlignment="1">
      <alignment horizontal="center" vertical="center" wrapText="1"/>
      <protection/>
    </xf>
    <xf numFmtId="0" fontId="19" fillId="0" borderId="10" xfId="54" applyFont="1" applyBorder="1" applyAlignment="1">
      <alignment horizontal="center" vertical="center" wrapText="1"/>
      <protection/>
    </xf>
    <xf numFmtId="185" fontId="19" fillId="0" borderId="10" xfId="54" applyNumberFormat="1" applyFont="1" applyBorder="1" applyAlignment="1">
      <alignment horizontal="center" vertical="center"/>
      <protection/>
    </xf>
    <xf numFmtId="49" fontId="18" fillId="0" borderId="10" xfId="54" applyNumberFormat="1" applyFont="1" applyBorder="1" applyAlignment="1">
      <alignment horizontal="center" vertical="center" wrapText="1"/>
      <protection/>
    </xf>
    <xf numFmtId="0" fontId="18" fillId="0" borderId="20" xfId="54" applyFont="1" applyBorder="1" applyAlignment="1">
      <alignment horizontal="center" vertical="center" wrapText="1"/>
      <protection/>
    </xf>
    <xf numFmtId="49" fontId="19" fillId="0" borderId="10" xfId="54" applyNumberFormat="1" applyFont="1" applyBorder="1" applyAlignment="1">
      <alignment horizontal="center" vertical="center" wrapText="1"/>
      <protection/>
    </xf>
    <xf numFmtId="0" fontId="26" fillId="0" borderId="0" xfId="54" applyFont="1" applyAlignment="1">
      <alignment vertical="center"/>
      <protection/>
    </xf>
    <xf numFmtId="0" fontId="17" fillId="0" borderId="13" xfId="54" applyFont="1" applyBorder="1" applyAlignment="1">
      <alignment horizontal="center" vertical="center" wrapText="1"/>
      <protection/>
    </xf>
    <xf numFmtId="0" fontId="17" fillId="0" borderId="10" xfId="54" applyFont="1" applyBorder="1" applyAlignment="1">
      <alignment vertical="center" wrapText="1"/>
      <protection/>
    </xf>
    <xf numFmtId="180" fontId="26" fillId="0" borderId="10" xfId="0" applyNumberFormat="1" applyFont="1" applyFill="1" applyBorder="1" applyAlignment="1">
      <alignment horizontal="center" vertical="center" wrapText="1"/>
    </xf>
    <xf numFmtId="0" fontId="24" fillId="0" borderId="20" xfId="54" applyFont="1" applyBorder="1" applyAlignment="1">
      <alignment horizontal="center" vertical="center" wrapText="1"/>
      <protection/>
    </xf>
    <xf numFmtId="0" fontId="25" fillId="0" borderId="22" xfId="54" applyFont="1" applyBorder="1" applyAlignment="1">
      <alignment horizontal="left" vertical="center" wrapText="1"/>
      <protection/>
    </xf>
    <xf numFmtId="0" fontId="23" fillId="0" borderId="16" xfId="54" applyFont="1" applyBorder="1" applyAlignment="1">
      <alignment horizontal="center" vertical="center" wrapText="1"/>
      <protection/>
    </xf>
    <xf numFmtId="0" fontId="80" fillId="0" borderId="10" xfId="54" applyFont="1" applyBorder="1" applyAlignment="1">
      <alignment horizontal="center" vertical="center" wrapText="1"/>
      <protection/>
    </xf>
    <xf numFmtId="0" fontId="0" fillId="0" borderId="10" xfId="54" applyBorder="1" applyAlignment="1">
      <alignment vertical="center"/>
      <protection/>
    </xf>
    <xf numFmtId="0" fontId="18" fillId="0" borderId="11" xfId="54" applyFont="1" applyBorder="1" applyAlignment="1">
      <alignment horizontal="center" vertical="center" wrapText="1"/>
      <protection/>
    </xf>
    <xf numFmtId="0" fontId="17" fillId="0" borderId="10" xfId="54" applyFont="1" applyBorder="1" applyAlignment="1">
      <alignment horizontal="center" vertical="center"/>
      <protection/>
    </xf>
    <xf numFmtId="0" fontId="81" fillId="0" borderId="10" xfId="54" applyFont="1" applyBorder="1" applyAlignment="1">
      <alignment vertical="center"/>
      <protection/>
    </xf>
    <xf numFmtId="9" fontId="19" fillId="0" borderId="10" xfId="54" applyNumberFormat="1" applyFont="1" applyBorder="1" applyAlignment="1">
      <alignment horizontal="center" vertical="center"/>
      <protection/>
    </xf>
    <xf numFmtId="0" fontId="82" fillId="0" borderId="0" xfId="0" applyFont="1" applyFill="1" applyAlignment="1">
      <alignment vertical="center" wrapText="1"/>
    </xf>
    <xf numFmtId="0" fontId="3" fillId="0" borderId="0" xfId="0" applyFont="1" applyFill="1" applyAlignment="1">
      <alignment horizontal="left" vertical="center" wrapText="1"/>
    </xf>
    <xf numFmtId="180" fontId="3" fillId="0" borderId="0" xfId="0" applyNumberFormat="1" applyFont="1" applyFill="1" applyAlignment="1">
      <alignment horizontal="center" vertical="center" wrapText="1"/>
    </xf>
    <xf numFmtId="0" fontId="3"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14" xfId="0" applyBorder="1" applyAlignment="1">
      <alignment vertical="center"/>
    </xf>
    <xf numFmtId="0" fontId="2" fillId="0" borderId="11" xfId="0" applyFont="1" applyFill="1" applyBorder="1" applyAlignment="1">
      <alignment horizontal="center" vertical="center" wrapText="1"/>
    </xf>
    <xf numFmtId="180" fontId="2" fillId="0" borderId="11"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0" fillId="0" borderId="18" xfId="0" applyBorder="1" applyAlignment="1">
      <alignment vertical="center"/>
    </xf>
    <xf numFmtId="0" fontId="0" fillId="0" borderId="19" xfId="0" applyBorder="1" applyAlignment="1">
      <alignment vertical="center"/>
    </xf>
    <xf numFmtId="0" fontId="0" fillId="0" borderId="13" xfId="0" applyBorder="1" applyAlignment="1">
      <alignment vertical="center"/>
    </xf>
    <xf numFmtId="180" fontId="2" fillId="0" borderId="13"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0" fillId="0" borderId="23" xfId="0" applyBorder="1" applyAlignment="1">
      <alignment vertical="center"/>
    </xf>
    <xf numFmtId="0" fontId="0" fillId="0" borderId="24" xfId="0" applyBorder="1" applyAlignment="1">
      <alignment vertical="center"/>
    </xf>
    <xf numFmtId="0" fontId="0" fillId="0" borderId="20" xfId="0" applyBorder="1" applyAlignment="1">
      <alignment vertical="center"/>
    </xf>
    <xf numFmtId="180" fontId="2" fillId="0" borderId="20"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3" fillId="0" borderId="11" xfId="57" applyFont="1" applyFill="1" applyBorder="1" applyAlignment="1">
      <alignment horizontal="center" vertical="center" wrapText="1"/>
      <protection/>
    </xf>
    <xf numFmtId="0" fontId="4" fillId="0" borderId="11" xfId="57" applyFont="1" applyFill="1" applyBorder="1" applyAlignment="1">
      <alignment horizontal="center" vertical="center" wrapText="1"/>
      <protection/>
    </xf>
    <xf numFmtId="0" fontId="6" fillId="0" borderId="10" xfId="57" applyFont="1" applyFill="1" applyBorder="1" applyAlignment="1">
      <alignment horizontal="left" vertical="center" wrapText="1"/>
      <protection/>
    </xf>
    <xf numFmtId="0" fontId="21" fillId="0" borderId="13" xfId="0" applyFont="1" applyBorder="1" applyAlignment="1">
      <alignment vertical="center"/>
    </xf>
    <xf numFmtId="0" fontId="6" fillId="32" borderId="10" xfId="57" applyFont="1" applyFill="1" applyBorder="1" applyAlignment="1">
      <alignment horizontal="center" vertical="center" wrapText="1"/>
      <protection/>
    </xf>
    <xf numFmtId="180" fontId="6" fillId="32" borderId="10" xfId="0" applyNumberFormat="1" applyFont="1" applyFill="1" applyBorder="1" applyAlignment="1">
      <alignment horizontal="center" vertical="center" wrapText="1"/>
    </xf>
    <xf numFmtId="180" fontId="6" fillId="0" borderId="10" xfId="0" applyNumberFormat="1" applyFont="1" applyBorder="1" applyAlignment="1">
      <alignment horizontal="center" vertical="center" wrapText="1"/>
    </xf>
    <xf numFmtId="0" fontId="6" fillId="0" borderId="15" xfId="57" applyFont="1" applyFill="1" applyBorder="1" applyAlignment="1">
      <alignment horizontal="center" vertical="center" wrapText="1"/>
      <protection/>
    </xf>
    <xf numFmtId="0" fontId="5" fillId="0" borderId="10" xfId="57" applyFont="1" applyFill="1" applyBorder="1" applyAlignment="1">
      <alignment horizontal="center" vertical="center" wrapText="1"/>
      <protection/>
    </xf>
    <xf numFmtId="180" fontId="30" fillId="0" borderId="10" xfId="0" applyNumberFormat="1" applyFont="1" applyBorder="1" applyAlignment="1">
      <alignment horizontal="center" vertical="center" wrapText="1"/>
    </xf>
    <xf numFmtId="0" fontId="8" fillId="0" borderId="10" xfId="57" applyFont="1" applyFill="1" applyBorder="1" applyAlignment="1">
      <alignment horizontal="left" vertical="center" wrapText="1"/>
      <protection/>
    </xf>
    <xf numFmtId="182" fontId="83" fillId="0" borderId="10" xfId="0" applyNumberFormat="1" applyFont="1" applyFill="1" applyBorder="1" applyAlignment="1">
      <alignment horizontal="center" vertical="center" wrapText="1"/>
    </xf>
    <xf numFmtId="182" fontId="8" fillId="0" borderId="11" xfId="0" applyNumberFormat="1" applyFont="1" applyFill="1" applyBorder="1" applyAlignment="1">
      <alignment horizontal="center" vertical="center" wrapText="1"/>
    </xf>
    <xf numFmtId="0" fontId="32" fillId="0" borderId="15" xfId="57" applyFont="1" applyFill="1" applyBorder="1" applyAlignment="1">
      <alignment horizontal="center" vertical="center" wrapText="1"/>
      <protection/>
    </xf>
    <xf numFmtId="0" fontId="32" fillId="0" borderId="16" xfId="57" applyFont="1" applyFill="1" applyBorder="1" applyAlignment="1">
      <alignment horizontal="center" vertical="center" wrapText="1"/>
      <protection/>
    </xf>
    <xf numFmtId="180" fontId="30" fillId="0" borderId="10" xfId="0" applyNumberFormat="1" applyFont="1" applyFill="1" applyBorder="1" applyAlignment="1">
      <alignment horizontal="center" vertical="center" wrapText="1"/>
    </xf>
    <xf numFmtId="0" fontId="8" fillId="0" borderId="10" xfId="0" applyFont="1" applyFill="1" applyBorder="1" applyAlignment="1">
      <alignment horizontal="right" vertical="center" wrapText="1"/>
    </xf>
    <xf numFmtId="0" fontId="33" fillId="0" borderId="10" xfId="57" applyFont="1" applyFill="1" applyBorder="1" applyAlignment="1">
      <alignment horizontal="center" vertical="center" wrapText="1"/>
      <protection/>
    </xf>
    <xf numFmtId="0" fontId="30" fillId="0" borderId="10" xfId="0" applyFont="1" applyBorder="1" applyAlignment="1">
      <alignment horizontal="center" vertical="center" wrapText="1"/>
    </xf>
    <xf numFmtId="0" fontId="33" fillId="0" borderId="20" xfId="0" applyFont="1" applyFill="1" applyBorder="1" applyAlignment="1">
      <alignment horizontal="right" vertical="center" wrapText="1"/>
    </xf>
    <xf numFmtId="0" fontId="8" fillId="32" borderId="10" xfId="67" applyFont="1" applyFill="1" applyBorder="1" applyAlignment="1">
      <alignment horizontal="left" vertical="center" wrapText="1"/>
      <protection/>
    </xf>
    <xf numFmtId="0" fontId="30" fillId="0" borderId="15" xfId="0" applyFont="1" applyFill="1" applyBorder="1" applyAlignment="1">
      <alignment horizontal="center" vertical="center" wrapText="1"/>
    </xf>
    <xf numFmtId="0" fontId="6" fillId="0" borderId="16" xfId="0" applyFont="1" applyBorder="1" applyAlignment="1">
      <alignment vertical="center"/>
    </xf>
    <xf numFmtId="180" fontId="30" fillId="0" borderId="20" xfId="0" applyNumberFormat="1" applyFont="1" applyBorder="1" applyAlignment="1">
      <alignment horizontal="center" vertical="center" wrapText="1"/>
    </xf>
    <xf numFmtId="0" fontId="21" fillId="0" borderId="20" xfId="0" applyFont="1" applyBorder="1" applyAlignment="1">
      <alignment vertical="center"/>
    </xf>
    <xf numFmtId="0" fontId="4" fillId="0" borderId="10" xfId="57" applyFont="1" applyFill="1" applyBorder="1" applyAlignment="1">
      <alignment horizontal="center" vertical="center" wrapText="1"/>
      <protection/>
    </xf>
    <xf numFmtId="0" fontId="4" fillId="0" borderId="15" xfId="57" applyFont="1" applyFill="1" applyBorder="1" applyAlignment="1">
      <alignment horizontal="center" vertical="center" wrapText="1"/>
      <protection/>
    </xf>
    <xf numFmtId="0" fontId="4" fillId="0" borderId="17" xfId="57" applyFont="1" applyFill="1" applyBorder="1" applyAlignment="1">
      <alignment horizontal="center" vertical="center" wrapText="1"/>
      <protection/>
    </xf>
    <xf numFmtId="0" fontId="3" fillId="0" borderId="15" xfId="57" applyFont="1" applyFill="1" applyBorder="1" applyAlignment="1">
      <alignment horizontal="center" vertical="center" wrapText="1"/>
      <protection/>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180" fontId="30" fillId="0" borderId="10" xfId="57" applyNumberFormat="1" applyFont="1" applyFill="1" applyBorder="1" applyAlignment="1">
      <alignment horizontal="center" vertical="center" wrapText="1"/>
      <protection/>
    </xf>
    <xf numFmtId="0" fontId="8" fillId="32" borderId="10" xfId="57" applyFont="1" applyFill="1" applyBorder="1" applyAlignment="1">
      <alignment horizontal="left" vertical="center" wrapText="1"/>
      <protection/>
    </xf>
    <xf numFmtId="180" fontId="6" fillId="0" borderId="11" xfId="0" applyNumberFormat="1" applyFont="1" applyBorder="1" applyAlignment="1">
      <alignment horizontal="center" vertical="center" wrapText="1"/>
    </xf>
    <xf numFmtId="0" fontId="2" fillId="0" borderId="1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0" fillId="0" borderId="17" xfId="0" applyBorder="1" applyAlignment="1">
      <alignment vertical="center"/>
    </xf>
    <xf numFmtId="0" fontId="0" fillId="0" borderId="16" xfId="0" applyBorder="1" applyAlignment="1">
      <alignment vertical="center"/>
    </xf>
    <xf numFmtId="0" fontId="84" fillId="0" borderId="10" xfId="0" applyFont="1" applyFill="1" applyBorder="1" applyAlignment="1">
      <alignment horizontal="center" vertical="center" wrapText="1"/>
    </xf>
    <xf numFmtId="0" fontId="33" fillId="0" borderId="10" xfId="0" applyFont="1" applyFill="1" applyBorder="1" applyAlignment="1">
      <alignment horizontal="right" vertical="center" wrapText="1"/>
    </xf>
    <xf numFmtId="0" fontId="33"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0" xfId="0" applyFont="1" applyBorder="1" applyAlignment="1">
      <alignment horizontal="center" vertical="center" wrapText="1"/>
    </xf>
    <xf numFmtId="0" fontId="30" fillId="0" borderId="10" xfId="0" applyFont="1" applyFill="1" applyBorder="1" applyAlignment="1">
      <alignment horizontal="center" vertical="center" wrapText="1"/>
    </xf>
    <xf numFmtId="0" fontId="30" fillId="32" borderId="10" xfId="0" applyFont="1" applyFill="1" applyBorder="1" applyAlignment="1">
      <alignment horizontal="center" vertical="center" wrapText="1"/>
    </xf>
    <xf numFmtId="0" fontId="30" fillId="32" borderId="15" xfId="0" applyFont="1" applyFill="1" applyBorder="1" applyAlignment="1">
      <alignment horizontal="center" vertical="center" wrapText="1"/>
    </xf>
    <xf numFmtId="0" fontId="6" fillId="0" borderId="13" xfId="0" applyFont="1" applyBorder="1" applyAlignment="1">
      <alignment vertical="center"/>
    </xf>
    <xf numFmtId="0" fontId="6" fillId="0" borderId="15" xfId="0" applyFont="1" applyFill="1" applyBorder="1" applyAlignment="1">
      <alignment horizontal="center" vertical="center" wrapText="1"/>
    </xf>
    <xf numFmtId="9" fontId="6" fillId="0" borderId="10" xfId="0" applyNumberFormat="1" applyFont="1" applyBorder="1" applyAlignment="1">
      <alignment horizontal="center" vertical="center" wrapText="1"/>
    </xf>
    <xf numFmtId="0" fontId="76" fillId="0" borderId="15" xfId="0" applyFont="1" applyFill="1" applyBorder="1" applyAlignment="1">
      <alignment horizontal="center" vertical="center" wrapText="1"/>
    </xf>
    <xf numFmtId="0" fontId="6" fillId="0" borderId="20" xfId="0" applyFont="1" applyBorder="1" applyAlignment="1">
      <alignment horizontal="center" vertical="center" wrapText="1"/>
    </xf>
    <xf numFmtId="0" fontId="4" fillId="0" borderId="16" xfId="57" applyFont="1" applyFill="1" applyBorder="1" applyAlignment="1">
      <alignment horizontal="center" vertical="center" wrapText="1"/>
      <protection/>
    </xf>
    <xf numFmtId="0" fontId="4" fillId="0" borderId="20" xfId="0" applyFont="1" applyBorder="1" applyAlignment="1">
      <alignment horizontal="center" vertical="center" wrapText="1"/>
    </xf>
    <xf numFmtId="0" fontId="35" fillId="0" borderId="10" xfId="0" applyFont="1" applyFill="1" applyBorder="1" applyAlignment="1">
      <alignment horizontal="center" vertical="center" wrapText="1"/>
    </xf>
    <xf numFmtId="9" fontId="4" fillId="0" borderId="13" xfId="0" applyNumberFormat="1" applyFont="1" applyFill="1" applyBorder="1" applyAlignment="1">
      <alignment horizontal="center" vertical="center" wrapText="1"/>
    </xf>
    <xf numFmtId="0" fontId="30" fillId="32" borderId="20" xfId="0" applyFont="1" applyFill="1" applyBorder="1" applyAlignment="1">
      <alignment vertical="center" wrapText="1"/>
    </xf>
    <xf numFmtId="0" fontId="30" fillId="0" borderId="20" xfId="0" applyFont="1" applyFill="1" applyBorder="1" applyAlignment="1">
      <alignment vertical="center" wrapText="1"/>
    </xf>
    <xf numFmtId="0" fontId="32" fillId="0" borderId="20" xfId="0" applyFont="1" applyFill="1" applyBorder="1" applyAlignment="1">
      <alignment vertical="center" wrapText="1"/>
    </xf>
    <xf numFmtId="0" fontId="6" fillId="0" borderId="23" xfId="0" applyFont="1" applyFill="1" applyBorder="1" applyAlignment="1">
      <alignment horizontal="center" vertical="center" wrapText="1"/>
    </xf>
    <xf numFmtId="180" fontId="3" fillId="0" borderId="0" xfId="0" applyNumberFormat="1" applyFont="1" applyFill="1" applyAlignment="1">
      <alignment vertical="center" wrapText="1"/>
    </xf>
    <xf numFmtId="182" fontId="3" fillId="0" borderId="0" xfId="0" applyNumberFormat="1" applyFont="1" applyFill="1" applyAlignment="1">
      <alignment vertical="center" wrapText="1"/>
    </xf>
    <xf numFmtId="180" fontId="30" fillId="0" borderId="2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6" fillId="32" borderId="11" xfId="57" applyFont="1" applyFill="1" applyBorder="1" applyAlignment="1">
      <alignment horizontal="center" vertical="center" wrapText="1"/>
      <protection/>
    </xf>
    <xf numFmtId="0" fontId="8" fillId="32" borderId="11" xfId="57" applyFont="1" applyFill="1" applyBorder="1" applyAlignment="1">
      <alignment horizontal="left" vertical="center" wrapText="1"/>
      <protection/>
    </xf>
    <xf numFmtId="0" fontId="6" fillId="32" borderId="20" xfId="57" applyFont="1" applyFill="1" applyBorder="1" applyAlignment="1">
      <alignment horizontal="center" vertical="center" wrapText="1"/>
      <protection/>
    </xf>
    <xf numFmtId="0" fontId="8" fillId="32" borderId="20" xfId="57" applyFont="1" applyFill="1" applyBorder="1" applyAlignment="1">
      <alignment horizontal="left" vertical="center" wrapText="1"/>
      <protection/>
    </xf>
    <xf numFmtId="180" fontId="6" fillId="0" borderId="20" xfId="0" applyNumberFormat="1" applyFont="1" applyBorder="1" applyAlignment="1">
      <alignment horizontal="center" vertical="center" wrapText="1"/>
    </xf>
    <xf numFmtId="0" fontId="30" fillId="0" borderId="20"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6" fillId="0" borderId="24" xfId="0" applyFont="1" applyBorder="1" applyAlignment="1">
      <alignment vertical="center"/>
    </xf>
    <xf numFmtId="0" fontId="6" fillId="0" borderId="10" xfId="0" applyFont="1" applyBorder="1" applyAlignment="1">
      <alignment vertical="center"/>
    </xf>
    <xf numFmtId="0" fontId="8" fillId="0" borderId="10" xfId="32" applyNumberFormat="1" applyFont="1" applyFill="1" applyBorder="1" applyAlignment="1">
      <alignment horizontal="center" vertical="center" wrapText="1"/>
      <protection/>
    </xf>
    <xf numFmtId="0" fontId="30" fillId="0" borderId="15" xfId="57" applyFont="1" applyFill="1" applyBorder="1" applyAlignment="1">
      <alignment horizontal="center" vertical="center" wrapText="1"/>
      <protection/>
    </xf>
    <xf numFmtId="0" fontId="4" fillId="0" borderId="2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21" fillId="0" borderId="17" xfId="0" applyFont="1" applyBorder="1" applyAlignment="1">
      <alignment vertical="center"/>
    </xf>
    <xf numFmtId="0" fontId="32" fillId="0" borderId="22" xfId="0" applyFont="1" applyFill="1" applyBorder="1" applyAlignment="1">
      <alignment vertical="center" wrapText="1"/>
    </xf>
    <xf numFmtId="0" fontId="3" fillId="0" borderId="0" xfId="0" applyFont="1" applyFill="1" applyAlignment="1">
      <alignment horizontal="center" vertical="center"/>
    </xf>
    <xf numFmtId="180" fontId="3" fillId="0" borderId="0" xfId="0" applyNumberFormat="1" applyFont="1" applyFill="1" applyAlignment="1">
      <alignment horizontal="center" vertical="center"/>
    </xf>
    <xf numFmtId="0" fontId="8" fillId="0" borderId="10" xfId="0" applyFont="1" applyFill="1" applyBorder="1" applyAlignment="1">
      <alignment horizontal="left" vertical="center" wrapText="1"/>
    </xf>
    <xf numFmtId="0" fontId="6" fillId="0" borderId="20" xfId="0" applyFont="1" applyBorder="1" applyAlignment="1">
      <alignment vertical="center"/>
    </xf>
    <xf numFmtId="0" fontId="4" fillId="0" borderId="11" xfId="0" applyFont="1" applyBorder="1" applyAlignment="1">
      <alignment horizontal="center" vertical="center" wrapText="1"/>
    </xf>
    <xf numFmtId="0" fontId="30" fillId="32" borderId="23" xfId="0" applyFont="1" applyFill="1" applyBorder="1" applyAlignment="1">
      <alignment vertical="center" wrapText="1"/>
    </xf>
    <xf numFmtId="0" fontId="30" fillId="0" borderId="23" xfId="0" applyFont="1" applyFill="1" applyBorder="1" applyAlignment="1">
      <alignment vertical="center" wrapText="1"/>
    </xf>
    <xf numFmtId="0" fontId="6" fillId="32" borderId="20" xfId="0" applyFont="1" applyFill="1" applyBorder="1" applyAlignment="1">
      <alignment horizontal="center" vertical="center" wrapText="1"/>
    </xf>
    <xf numFmtId="0" fontId="6" fillId="32" borderId="23"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21" fillId="0" borderId="16" xfId="0" applyFont="1" applyBorder="1" applyAlignment="1">
      <alignment vertical="center"/>
    </xf>
    <xf numFmtId="0" fontId="4" fillId="0" borderId="10"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32" borderId="0" xfId="69" applyFont="1" applyFill="1" applyBorder="1" applyAlignment="1">
      <alignment horizontal="left" vertical="center" wrapText="1"/>
      <protection/>
    </xf>
    <xf numFmtId="0" fontId="4" fillId="0" borderId="0" xfId="57" applyFont="1" applyFill="1" applyBorder="1" applyAlignment="1">
      <alignment horizontal="left" vertical="center" wrapText="1"/>
      <protection/>
    </xf>
    <xf numFmtId="0" fontId="3" fillId="0" borderId="0" xfId="57" applyFont="1" applyFill="1" applyBorder="1" applyAlignment="1">
      <alignment horizontal="left" vertical="center" wrapText="1"/>
      <protection/>
    </xf>
    <xf numFmtId="0" fontId="4" fillId="0" borderId="0" xfId="0" applyFont="1" applyFill="1" applyAlignment="1">
      <alignment horizontal="left" vertical="center"/>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_2011年电气工程专业培养方案计划(1)"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常规_2008版培养方案附表1-4" xfId="54"/>
    <cellStyle name="强调文字颜色 3" xfId="55"/>
    <cellStyle name="强调文字颜色 4" xfId="56"/>
    <cellStyle name="常规_2000届教学计划" xfId="57"/>
    <cellStyle name="20% - 强调文字颜色 4" xfId="58"/>
    <cellStyle name="40% - 强调文字颜色 4" xfId="59"/>
    <cellStyle name="强调文字颜色 5" xfId="60"/>
    <cellStyle name="40% - 强调文字颜色 5" xfId="61"/>
    <cellStyle name="常规_2008版培养方案附表1-4 2" xfId="62"/>
    <cellStyle name="60% - 强调文字颜色 5" xfId="63"/>
    <cellStyle name="强调文字颜色 6" xfId="64"/>
    <cellStyle name="40% - 强调文字颜色 6" xfId="65"/>
    <cellStyle name="60% - 强调文字颜色 6" xfId="66"/>
    <cellStyle name="常规 2" xfId="67"/>
    <cellStyle name="常规_2000届教学计划 2" xfId="68"/>
    <cellStyle name="常规_2011年电气工程专业培养方案计划(1) 2"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447675</xdr:rowOff>
    </xdr:from>
    <xdr:to>
      <xdr:col>3</xdr:col>
      <xdr:colOff>19050</xdr:colOff>
      <xdr:row>3</xdr:row>
      <xdr:rowOff>9525</xdr:rowOff>
    </xdr:to>
    <xdr:grpSp>
      <xdr:nvGrpSpPr>
        <xdr:cNvPr id="1" name="Group 36"/>
        <xdr:cNvGrpSpPr>
          <a:grpSpLocks/>
        </xdr:cNvGrpSpPr>
      </xdr:nvGrpSpPr>
      <xdr:grpSpPr>
        <a:xfrm>
          <a:off x="0" y="447675"/>
          <a:ext cx="3038475" cy="533400"/>
          <a:chOff x="1" y="447674"/>
          <a:chExt cx="3143249" cy="538841"/>
        </a:xfrm>
        <a:solidFill>
          <a:srgbClr val="FFFFFF"/>
        </a:solidFill>
      </xdr:grpSpPr>
      <xdr:sp>
        <xdr:nvSpPr>
          <xdr:cNvPr id="2" name="Line 37"/>
          <xdr:cNvSpPr>
            <a:spLocks/>
          </xdr:cNvSpPr>
        </xdr:nvSpPr>
        <xdr:spPr>
          <a:xfrm>
            <a:off x="1" y="706183"/>
            <a:ext cx="3143249" cy="25985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3" name="Line 38"/>
          <xdr:cNvSpPr>
            <a:spLocks/>
          </xdr:cNvSpPr>
        </xdr:nvSpPr>
        <xdr:spPr>
          <a:xfrm flipH="1" flipV="1">
            <a:off x="688373" y="447674"/>
            <a:ext cx="2434446" cy="51163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4" name="TextBox 39"/>
          <xdr:cNvSpPr txBox="1">
            <a:spLocks noChangeArrowheads="1"/>
          </xdr:cNvSpPr>
        </xdr:nvSpPr>
        <xdr:spPr>
          <a:xfrm>
            <a:off x="2472952" y="534293"/>
            <a:ext cx="531995" cy="221329"/>
          </a:xfrm>
          <a:prstGeom prst="rect">
            <a:avLst/>
          </a:prstGeom>
          <a:noFill/>
          <a:ln w="9525" cmpd="sng">
            <a:noFill/>
          </a:ln>
        </xdr:spPr>
        <xdr:txBody>
          <a:bodyPr vertOverflow="clip" wrap="square"/>
          <a:p>
            <a:pPr algn="l">
              <a:defRPr/>
            </a:pPr>
            <a:r>
              <a:rPr lang="en-US" cap="none" sz="1100" b="0" i="0" u="none" baseline="0">
                <a:solidFill>
                  <a:srgbClr val="000000"/>
                </a:solidFill>
              </a:rPr>
              <a:t>学期</a:t>
            </a:r>
          </a:p>
        </xdr:txBody>
      </xdr:sp>
      <xdr:sp>
        <xdr:nvSpPr>
          <xdr:cNvPr id="5" name="TextBox 40"/>
          <xdr:cNvSpPr txBox="1">
            <a:spLocks noChangeArrowheads="1"/>
          </xdr:cNvSpPr>
        </xdr:nvSpPr>
        <xdr:spPr>
          <a:xfrm>
            <a:off x="818032" y="515029"/>
            <a:ext cx="620792" cy="221329"/>
          </a:xfrm>
          <a:prstGeom prst="rect">
            <a:avLst/>
          </a:prstGeom>
          <a:noFill/>
          <a:ln w="9525" cmpd="sng">
            <a:noFill/>
          </a:ln>
        </xdr:spPr>
        <xdr:txBody>
          <a:bodyPr vertOverflow="clip" wrap="square"/>
          <a:p>
            <a:pPr algn="l">
              <a:defRPr/>
            </a:pPr>
            <a:r>
              <a:rPr lang="en-US" cap="none" sz="1100" b="0" i="0" u="none" baseline="0">
                <a:solidFill>
                  <a:srgbClr val="000000"/>
                </a:solidFill>
              </a:rPr>
              <a:t>学时</a:t>
            </a:r>
          </a:p>
        </xdr:txBody>
      </xdr:sp>
      <xdr:sp>
        <xdr:nvSpPr>
          <xdr:cNvPr id="6" name="TextBox 41"/>
          <xdr:cNvSpPr txBox="1">
            <a:spLocks noChangeArrowheads="1"/>
          </xdr:cNvSpPr>
        </xdr:nvSpPr>
        <xdr:spPr>
          <a:xfrm>
            <a:off x="88798" y="726659"/>
            <a:ext cx="620792" cy="259856"/>
          </a:xfrm>
          <a:prstGeom prst="rect">
            <a:avLst/>
          </a:prstGeom>
          <a:noFill/>
          <a:ln w="9525" cmpd="sng">
            <a:noFill/>
          </a:ln>
        </xdr:spPr>
        <xdr:txBody>
          <a:bodyPr vertOverflow="clip" wrap="square"/>
          <a:p>
            <a:pPr algn="l">
              <a:defRPr/>
            </a:pPr>
            <a:r>
              <a:rPr lang="en-US" cap="none" sz="1100" b="0" i="0" u="none" baseline="0">
                <a:solidFill>
                  <a:srgbClr val="000000"/>
                </a:solidFill>
              </a:rPr>
              <a:t>类别</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186"/>
  <sheetViews>
    <sheetView showZeros="0" tabSelected="1" zoomScale="130" zoomScaleNormal="130" workbookViewId="0" topLeftCell="C1">
      <pane ySplit="4" topLeftCell="A69" activePane="bottomLeft" state="frozen"/>
      <selection pane="bottomLeft" activeCell="G72" sqref="G72:H72"/>
    </sheetView>
  </sheetViews>
  <sheetFormatPr defaultColWidth="3.125" defaultRowHeight="14.25"/>
  <cols>
    <col min="1" max="1" width="3.75390625" style="76" customWidth="1"/>
    <col min="2" max="2" width="5.375" style="72" customWidth="1"/>
    <col min="3" max="3" width="5.25390625" style="72" customWidth="1"/>
    <col min="4" max="4" width="19.125" style="259" customWidth="1"/>
    <col min="5" max="5" width="5.25390625" style="260" customWidth="1"/>
    <col min="6" max="6" width="5.625" style="72" customWidth="1"/>
    <col min="7" max="9" width="3.75390625" style="72" customWidth="1"/>
    <col min="10" max="10" width="5.375" style="72" customWidth="1"/>
    <col min="11" max="11" width="4.75390625" style="72" customWidth="1"/>
    <col min="12" max="12" width="5.375" style="72" customWidth="1"/>
    <col min="13" max="13" width="2.375" style="72" customWidth="1"/>
    <col min="14" max="14" width="4.75390625" style="72" customWidth="1"/>
    <col min="15" max="15" width="4.625" style="72" customWidth="1"/>
    <col min="16" max="16" width="2.375" style="72" customWidth="1"/>
    <col min="17" max="18" width="4.625" style="72" customWidth="1"/>
    <col min="19" max="19" width="2.375" style="72" customWidth="1"/>
    <col min="20" max="20" width="5.125" style="72" customWidth="1"/>
    <col min="21" max="21" width="2.375" style="72" customWidth="1"/>
    <col min="22" max="22" width="6.50390625" style="261" customWidth="1"/>
    <col min="23" max="23" width="7.00390625" style="72" customWidth="1"/>
    <col min="24" max="24" width="3.125" style="76" customWidth="1"/>
    <col min="25" max="25" width="7.50390625" style="76" bestFit="1" customWidth="1"/>
    <col min="26" max="26" width="15.625" style="76" customWidth="1"/>
    <col min="27" max="27" width="6.00390625" style="76" bestFit="1" customWidth="1"/>
    <col min="28" max="16384" width="3.125" style="76" customWidth="1"/>
  </cols>
  <sheetData>
    <row r="1" spans="1:23" s="71" customFormat="1" ht="24.75" customHeight="1">
      <c r="A1" s="199" t="s">
        <v>0</v>
      </c>
      <c r="B1" s="199"/>
      <c r="C1" s="199"/>
      <c r="D1" s="199"/>
      <c r="E1" s="199"/>
      <c r="F1" s="199"/>
      <c r="G1" s="199"/>
      <c r="H1" s="199"/>
      <c r="I1" s="199"/>
      <c r="J1" s="199"/>
      <c r="K1" s="199"/>
      <c r="L1" s="199"/>
      <c r="M1" s="199"/>
      <c r="N1" s="199"/>
      <c r="O1" s="199"/>
      <c r="P1" s="199"/>
      <c r="Q1" s="199"/>
      <c r="R1" s="199"/>
      <c r="S1" s="199"/>
      <c r="T1" s="199"/>
      <c r="U1" s="199"/>
      <c r="V1" s="199"/>
      <c r="W1" s="199"/>
    </row>
    <row r="2" spans="1:23" s="72" customFormat="1" ht="11.25" customHeight="1">
      <c r="A2" s="262" t="s">
        <v>1</v>
      </c>
      <c r="B2" s="263"/>
      <c r="C2" s="264" t="s">
        <v>2</v>
      </c>
      <c r="D2" s="264" t="s">
        <v>3</v>
      </c>
      <c r="E2" s="265" t="s">
        <v>4</v>
      </c>
      <c r="F2" s="264" t="s">
        <v>5</v>
      </c>
      <c r="G2" s="264" t="s">
        <v>6</v>
      </c>
      <c r="H2" s="266" t="s">
        <v>7</v>
      </c>
      <c r="I2" s="311"/>
      <c r="J2" s="312"/>
      <c r="K2" s="266" t="s">
        <v>8</v>
      </c>
      <c r="L2" s="311"/>
      <c r="M2" s="311"/>
      <c r="N2" s="311"/>
      <c r="O2" s="311"/>
      <c r="P2" s="311"/>
      <c r="Q2" s="311"/>
      <c r="R2" s="311"/>
      <c r="S2" s="311"/>
      <c r="T2" s="311"/>
      <c r="U2" s="312"/>
      <c r="V2" s="318" t="s">
        <v>9</v>
      </c>
      <c r="W2" s="318" t="s">
        <v>10</v>
      </c>
    </row>
    <row r="3" spans="1:23" s="72" customFormat="1" ht="12.75" customHeight="1">
      <c r="A3" s="267"/>
      <c r="B3" s="268"/>
      <c r="C3" s="269"/>
      <c r="D3" s="269"/>
      <c r="E3" s="270"/>
      <c r="F3" s="271"/>
      <c r="G3" s="271"/>
      <c r="H3" s="264" t="s">
        <v>11</v>
      </c>
      <c r="I3" s="264" t="s">
        <v>12</v>
      </c>
      <c r="J3" s="264" t="s">
        <v>13</v>
      </c>
      <c r="K3" s="266" t="s">
        <v>14</v>
      </c>
      <c r="L3" s="313"/>
      <c r="M3" s="314"/>
      <c r="N3" s="266" t="s">
        <v>15</v>
      </c>
      <c r="O3" s="313"/>
      <c r="P3" s="314"/>
      <c r="Q3" s="266" t="s">
        <v>16</v>
      </c>
      <c r="R3" s="313"/>
      <c r="S3" s="314"/>
      <c r="T3" s="266" t="s">
        <v>17</v>
      </c>
      <c r="U3" s="314"/>
      <c r="V3" s="319"/>
      <c r="W3" s="319"/>
    </row>
    <row r="4" spans="1:23" s="72" customFormat="1" ht="12">
      <c r="A4" s="272"/>
      <c r="B4" s="273"/>
      <c r="C4" s="274"/>
      <c r="D4" s="274"/>
      <c r="E4" s="275"/>
      <c r="F4" s="276"/>
      <c r="G4" s="276"/>
      <c r="H4" s="276"/>
      <c r="I4" s="276"/>
      <c r="J4" s="276"/>
      <c r="K4" s="78">
        <v>1</v>
      </c>
      <c r="L4" s="78">
        <v>2</v>
      </c>
      <c r="M4" s="315" t="s">
        <v>18</v>
      </c>
      <c r="N4" s="78">
        <v>3</v>
      </c>
      <c r="O4" s="78">
        <v>4</v>
      </c>
      <c r="P4" s="315" t="s">
        <v>19</v>
      </c>
      <c r="Q4" s="78">
        <v>5</v>
      </c>
      <c r="R4" s="78">
        <v>6</v>
      </c>
      <c r="S4" s="315" t="s">
        <v>20</v>
      </c>
      <c r="T4" s="78">
        <v>7</v>
      </c>
      <c r="U4" s="266">
        <v>8</v>
      </c>
      <c r="V4" s="320"/>
      <c r="W4" s="320"/>
    </row>
    <row r="5" spans="1:23" s="72" customFormat="1" ht="15" customHeight="1">
      <c r="A5" s="277" t="s">
        <v>21</v>
      </c>
      <c r="B5" s="278" t="s">
        <v>22</v>
      </c>
      <c r="C5" s="146">
        <v>111001</v>
      </c>
      <c r="D5" s="279" t="s">
        <v>23</v>
      </c>
      <c r="E5" s="106">
        <v>3</v>
      </c>
      <c r="F5" s="107">
        <v>48</v>
      </c>
      <c r="G5" s="107">
        <v>32</v>
      </c>
      <c r="H5" s="107"/>
      <c r="I5" s="107"/>
      <c r="J5" s="107">
        <v>16</v>
      </c>
      <c r="K5" s="107"/>
      <c r="L5" s="107">
        <v>48</v>
      </c>
      <c r="M5" s="107"/>
      <c r="N5" s="107"/>
      <c r="O5" s="107"/>
      <c r="P5" s="107"/>
      <c r="Q5" s="107"/>
      <c r="R5" s="107"/>
      <c r="S5" s="107"/>
      <c r="T5" s="321"/>
      <c r="U5" s="298"/>
      <c r="V5" s="129" t="s">
        <v>24</v>
      </c>
      <c r="W5" s="115" t="s">
        <v>25</v>
      </c>
    </row>
    <row r="6" spans="1:23" s="72" customFormat="1" ht="30" customHeight="1">
      <c r="A6" s="280"/>
      <c r="B6" s="280"/>
      <c r="C6" s="281">
        <v>111002</v>
      </c>
      <c r="D6" s="37" t="s">
        <v>26</v>
      </c>
      <c r="E6" s="282">
        <v>5</v>
      </c>
      <c r="F6" s="126">
        <v>80</v>
      </c>
      <c r="G6" s="126">
        <v>48</v>
      </c>
      <c r="H6" s="126"/>
      <c r="I6" s="126"/>
      <c r="J6" s="126">
        <v>32</v>
      </c>
      <c r="K6" s="126"/>
      <c r="L6" s="126"/>
      <c r="M6" s="126"/>
      <c r="N6" s="126"/>
      <c r="O6" s="126">
        <v>80</v>
      </c>
      <c r="P6" s="126"/>
      <c r="Q6" s="126"/>
      <c r="R6" s="126"/>
      <c r="S6" s="126"/>
      <c r="T6" s="322"/>
      <c r="U6" s="323"/>
      <c r="V6" s="126" t="s">
        <v>24</v>
      </c>
      <c r="W6" s="324"/>
    </row>
    <row r="7" spans="1:27" s="72" customFormat="1" ht="15" customHeight="1">
      <c r="A7" s="280"/>
      <c r="B7" s="280"/>
      <c r="C7" s="281">
        <v>111003</v>
      </c>
      <c r="D7" s="37" t="s">
        <v>27</v>
      </c>
      <c r="E7" s="282">
        <v>3</v>
      </c>
      <c r="F7" s="126">
        <v>48</v>
      </c>
      <c r="G7" s="126">
        <v>32</v>
      </c>
      <c r="H7" s="126"/>
      <c r="I7" s="126"/>
      <c r="J7" s="126">
        <v>16</v>
      </c>
      <c r="K7" s="126"/>
      <c r="L7" s="126"/>
      <c r="M7" s="126"/>
      <c r="N7" s="126">
        <v>48</v>
      </c>
      <c r="O7" s="126"/>
      <c r="P7" s="126"/>
      <c r="Q7" s="126"/>
      <c r="R7" s="126"/>
      <c r="S7" s="126"/>
      <c r="T7" s="322"/>
      <c r="U7" s="323"/>
      <c r="V7" s="126" t="s">
        <v>24</v>
      </c>
      <c r="W7" s="324"/>
      <c r="Z7" s="72" t="s">
        <v>28</v>
      </c>
      <c r="AA7" s="260">
        <f>E32</f>
        <v>56.5</v>
      </c>
    </row>
    <row r="8" spans="1:27" s="72" customFormat="1" ht="15" customHeight="1">
      <c r="A8" s="280"/>
      <c r="B8" s="280"/>
      <c r="C8" s="146">
        <v>111006</v>
      </c>
      <c r="D8" s="279" t="s">
        <v>29</v>
      </c>
      <c r="E8" s="106">
        <v>3</v>
      </c>
      <c r="F8" s="107">
        <v>48</v>
      </c>
      <c r="G8" s="107">
        <v>32</v>
      </c>
      <c r="H8" s="107"/>
      <c r="I8" s="107"/>
      <c r="J8" s="107">
        <v>16</v>
      </c>
      <c r="K8" s="107">
        <v>48</v>
      </c>
      <c r="L8" s="107"/>
      <c r="M8" s="107"/>
      <c r="N8" s="107"/>
      <c r="O8" s="107"/>
      <c r="P8" s="107"/>
      <c r="Q8" s="107"/>
      <c r="R8" s="107"/>
      <c r="S8" s="107"/>
      <c r="T8" s="321"/>
      <c r="U8" s="298"/>
      <c r="V8" s="129" t="s">
        <v>24</v>
      </c>
      <c r="W8" s="324"/>
      <c r="Z8" s="72" t="s">
        <v>30</v>
      </c>
      <c r="AA8" s="72">
        <v>6.5</v>
      </c>
    </row>
    <row r="9" spans="1:27" s="72" customFormat="1" ht="15" customHeight="1">
      <c r="A9" s="280"/>
      <c r="B9" s="280"/>
      <c r="C9" s="146">
        <v>111240</v>
      </c>
      <c r="D9" s="279" t="s">
        <v>31</v>
      </c>
      <c r="E9" s="106">
        <v>0.5</v>
      </c>
      <c r="F9" s="107">
        <v>8</v>
      </c>
      <c r="G9" s="107">
        <v>8</v>
      </c>
      <c r="H9" s="107"/>
      <c r="I9" s="107"/>
      <c r="J9" s="107"/>
      <c r="K9" s="107">
        <v>8</v>
      </c>
      <c r="L9" s="107"/>
      <c r="M9" s="107"/>
      <c r="N9" s="107"/>
      <c r="O9" s="107"/>
      <c r="P9" s="107"/>
      <c r="Q9" s="107"/>
      <c r="R9" s="107"/>
      <c r="S9" s="107"/>
      <c r="T9" s="321"/>
      <c r="U9" s="298"/>
      <c r="V9" s="129" t="s">
        <v>24</v>
      </c>
      <c r="W9" s="324"/>
      <c r="Z9" s="72" t="s">
        <v>32</v>
      </c>
      <c r="AA9" s="72">
        <v>10</v>
      </c>
    </row>
    <row r="10" spans="1:27" s="72" customFormat="1" ht="15" customHeight="1">
      <c r="A10" s="280"/>
      <c r="B10" s="280"/>
      <c r="C10" s="146">
        <v>111241</v>
      </c>
      <c r="D10" s="279" t="s">
        <v>33</v>
      </c>
      <c r="E10" s="106">
        <v>0.5</v>
      </c>
      <c r="F10" s="107">
        <v>8</v>
      </c>
      <c r="G10" s="107">
        <v>8</v>
      </c>
      <c r="H10" s="107"/>
      <c r="I10" s="107"/>
      <c r="J10" s="107"/>
      <c r="K10" s="107"/>
      <c r="L10" s="107"/>
      <c r="M10" s="107"/>
      <c r="N10" s="107">
        <v>8</v>
      </c>
      <c r="O10" s="107"/>
      <c r="P10" s="107"/>
      <c r="Q10" s="107"/>
      <c r="R10" s="107"/>
      <c r="S10" s="107"/>
      <c r="T10" s="321"/>
      <c r="U10" s="298"/>
      <c r="V10" s="129" t="s">
        <v>24</v>
      </c>
      <c r="W10" s="324"/>
      <c r="Z10" s="72" t="s">
        <v>34</v>
      </c>
      <c r="AA10" s="260">
        <v>34.5</v>
      </c>
    </row>
    <row r="11" spans="1:27" s="72" customFormat="1" ht="15" customHeight="1">
      <c r="A11" s="280"/>
      <c r="B11" s="280"/>
      <c r="C11" s="146">
        <v>111242</v>
      </c>
      <c r="D11" s="279" t="s">
        <v>35</v>
      </c>
      <c r="E11" s="106">
        <v>0.5</v>
      </c>
      <c r="F11" s="107">
        <v>8</v>
      </c>
      <c r="G11" s="107">
        <v>8</v>
      </c>
      <c r="H11" s="107"/>
      <c r="I11" s="107"/>
      <c r="J11" s="107"/>
      <c r="K11" s="107"/>
      <c r="L11" s="107"/>
      <c r="M11" s="107"/>
      <c r="N11" s="107"/>
      <c r="O11" s="107"/>
      <c r="P11" s="107"/>
      <c r="Q11" s="107">
        <v>8</v>
      </c>
      <c r="R11" s="107"/>
      <c r="S11" s="107"/>
      <c r="T11" s="321"/>
      <c r="U11" s="298"/>
      <c r="V11" s="129" t="s">
        <v>24</v>
      </c>
      <c r="W11" s="324"/>
      <c r="Z11" s="72" t="s">
        <v>36</v>
      </c>
      <c r="AA11" s="260">
        <f>E86</f>
        <v>3.5</v>
      </c>
    </row>
    <row r="12" spans="1:27" s="72" customFormat="1" ht="15" customHeight="1">
      <c r="A12" s="280"/>
      <c r="B12" s="280"/>
      <c r="C12" s="146">
        <v>111243</v>
      </c>
      <c r="D12" s="279" t="s">
        <v>37</v>
      </c>
      <c r="E12" s="106">
        <v>0.5</v>
      </c>
      <c r="F12" s="107">
        <v>8</v>
      </c>
      <c r="G12" s="107">
        <v>8</v>
      </c>
      <c r="H12" s="107"/>
      <c r="I12" s="107"/>
      <c r="J12" s="107"/>
      <c r="K12" s="107"/>
      <c r="L12" s="107"/>
      <c r="M12" s="107"/>
      <c r="N12" s="107"/>
      <c r="O12" s="107"/>
      <c r="P12" s="107"/>
      <c r="Q12" s="107"/>
      <c r="R12" s="107">
        <v>8</v>
      </c>
      <c r="S12" s="107"/>
      <c r="T12" s="321"/>
      <c r="U12" s="298"/>
      <c r="V12" s="129" t="s">
        <v>24</v>
      </c>
      <c r="W12" s="324"/>
      <c r="Z12" s="72" t="s">
        <v>38</v>
      </c>
      <c r="AA12" s="72">
        <v>1</v>
      </c>
    </row>
    <row r="13" spans="1:27" s="72" customFormat="1" ht="15" customHeight="1">
      <c r="A13" s="280"/>
      <c r="B13" s="280"/>
      <c r="C13" s="146">
        <v>112001</v>
      </c>
      <c r="D13" s="279" t="s">
        <v>39</v>
      </c>
      <c r="E13" s="283">
        <f>F13/8*0.5</f>
        <v>2.5</v>
      </c>
      <c r="F13" s="129">
        <v>40</v>
      </c>
      <c r="G13" s="129">
        <v>40</v>
      </c>
      <c r="H13" s="129"/>
      <c r="I13" s="129"/>
      <c r="J13" s="107"/>
      <c r="K13" s="107">
        <v>40</v>
      </c>
      <c r="L13" s="107"/>
      <c r="M13" s="107"/>
      <c r="N13" s="107"/>
      <c r="O13" s="107"/>
      <c r="P13" s="107"/>
      <c r="Q13" s="107"/>
      <c r="R13" s="107"/>
      <c r="S13" s="107"/>
      <c r="T13" s="321"/>
      <c r="U13" s="298"/>
      <c r="V13" s="129" t="s">
        <v>24</v>
      </c>
      <c r="W13" s="324"/>
      <c r="Z13" s="72" t="s">
        <v>40</v>
      </c>
      <c r="AA13" s="260">
        <f>E57</f>
        <v>30</v>
      </c>
    </row>
    <row r="14" spans="1:27" s="72" customFormat="1" ht="15" customHeight="1">
      <c r="A14" s="280"/>
      <c r="B14" s="280"/>
      <c r="C14" s="146">
        <v>112002</v>
      </c>
      <c r="D14" s="279" t="s">
        <v>41</v>
      </c>
      <c r="E14" s="283">
        <f>F14/8*0.5</f>
        <v>2.5</v>
      </c>
      <c r="F14" s="129">
        <v>40</v>
      </c>
      <c r="G14" s="129">
        <v>40</v>
      </c>
      <c r="H14" s="129"/>
      <c r="I14" s="129"/>
      <c r="J14" s="107"/>
      <c r="K14" s="107"/>
      <c r="L14" s="107">
        <v>40</v>
      </c>
      <c r="M14" s="107"/>
      <c r="N14" s="107"/>
      <c r="O14" s="107"/>
      <c r="P14" s="107"/>
      <c r="Q14" s="107"/>
      <c r="R14" s="107"/>
      <c r="S14" s="107"/>
      <c r="T14" s="321"/>
      <c r="U14" s="298"/>
      <c r="V14" s="129" t="s">
        <v>24</v>
      </c>
      <c r="W14" s="324"/>
      <c r="Z14" s="72" t="s">
        <v>42</v>
      </c>
      <c r="AA14" s="72">
        <v>6.5</v>
      </c>
    </row>
    <row r="15" spans="1:27" s="72" customFormat="1" ht="15" customHeight="1">
      <c r="A15" s="280"/>
      <c r="B15" s="280"/>
      <c r="C15" s="146">
        <v>112003</v>
      </c>
      <c r="D15" s="279" t="s">
        <v>43</v>
      </c>
      <c r="E15" s="283">
        <v>2</v>
      </c>
      <c r="F15" s="129">
        <v>32</v>
      </c>
      <c r="G15" s="129">
        <v>32</v>
      </c>
      <c r="H15" s="129"/>
      <c r="I15" s="129"/>
      <c r="J15" s="107"/>
      <c r="K15" s="107"/>
      <c r="L15" s="107"/>
      <c r="M15" s="107"/>
      <c r="N15" s="107">
        <v>32</v>
      </c>
      <c r="O15" s="107"/>
      <c r="P15" s="107"/>
      <c r="Q15" s="107"/>
      <c r="R15" s="107"/>
      <c r="S15" s="107"/>
      <c r="T15" s="321"/>
      <c r="U15" s="298"/>
      <c r="V15" s="129" t="s">
        <v>24</v>
      </c>
      <c r="W15" s="324"/>
      <c r="Z15" s="72" t="s">
        <v>44</v>
      </c>
      <c r="AA15" s="260">
        <f>E73</f>
        <v>8</v>
      </c>
    </row>
    <row r="16" spans="1:27" s="72" customFormat="1" ht="15" customHeight="1">
      <c r="A16" s="280"/>
      <c r="B16" s="280"/>
      <c r="C16" s="146">
        <v>112004</v>
      </c>
      <c r="D16" s="279" t="s">
        <v>45</v>
      </c>
      <c r="E16" s="283">
        <v>2</v>
      </c>
      <c r="F16" s="129">
        <v>32</v>
      </c>
      <c r="G16" s="129">
        <v>32</v>
      </c>
      <c r="H16" s="129"/>
      <c r="I16" s="129"/>
      <c r="J16" s="107"/>
      <c r="K16" s="107"/>
      <c r="L16" s="107"/>
      <c r="M16" s="107"/>
      <c r="N16" s="107"/>
      <c r="O16" s="107">
        <v>32</v>
      </c>
      <c r="P16" s="107"/>
      <c r="Q16" s="107"/>
      <c r="R16" s="107"/>
      <c r="S16" s="107"/>
      <c r="T16" s="321"/>
      <c r="U16" s="298"/>
      <c r="V16" s="129" t="s">
        <v>24</v>
      </c>
      <c r="W16" s="324"/>
      <c r="Z16" s="72" t="s">
        <v>46</v>
      </c>
      <c r="AA16" s="260">
        <v>8</v>
      </c>
    </row>
    <row r="17" spans="1:27" s="72" customFormat="1" ht="15" customHeight="1">
      <c r="A17" s="280"/>
      <c r="B17" s="280"/>
      <c r="C17" s="146">
        <v>113107</v>
      </c>
      <c r="D17" s="279" t="s">
        <v>47</v>
      </c>
      <c r="E17" s="283">
        <v>1</v>
      </c>
      <c r="F17" s="129">
        <v>36</v>
      </c>
      <c r="G17" s="129">
        <v>32</v>
      </c>
      <c r="H17" s="129"/>
      <c r="I17" s="129"/>
      <c r="J17" s="107">
        <v>4</v>
      </c>
      <c r="K17" s="107">
        <v>36</v>
      </c>
      <c r="L17" s="107"/>
      <c r="M17" s="107"/>
      <c r="N17" s="107"/>
      <c r="O17" s="107"/>
      <c r="P17" s="107"/>
      <c r="Q17" s="107"/>
      <c r="R17" s="107"/>
      <c r="S17" s="107"/>
      <c r="T17" s="321"/>
      <c r="U17" s="298"/>
      <c r="V17" s="129" t="s">
        <v>24</v>
      </c>
      <c r="W17" s="324"/>
      <c r="AA17" s="260">
        <f>SUM(AA7:AA16)</f>
        <v>164.5</v>
      </c>
    </row>
    <row r="18" spans="1:23" s="72" customFormat="1" ht="15" customHeight="1">
      <c r="A18" s="280"/>
      <c r="B18" s="280"/>
      <c r="C18" s="146">
        <v>113108</v>
      </c>
      <c r="D18" s="279" t="s">
        <v>48</v>
      </c>
      <c r="E18" s="283">
        <v>1</v>
      </c>
      <c r="F18" s="129">
        <v>36</v>
      </c>
      <c r="G18" s="129">
        <v>32</v>
      </c>
      <c r="H18" s="129"/>
      <c r="I18" s="129"/>
      <c r="J18" s="107">
        <v>4</v>
      </c>
      <c r="K18" s="107"/>
      <c r="L18" s="107">
        <v>36</v>
      </c>
      <c r="M18" s="107"/>
      <c r="N18" s="107"/>
      <c r="O18" s="107"/>
      <c r="P18" s="107"/>
      <c r="Q18" s="107"/>
      <c r="R18" s="107"/>
      <c r="S18" s="107"/>
      <c r="T18" s="321"/>
      <c r="U18" s="298"/>
      <c r="V18" s="129" t="s">
        <v>24</v>
      </c>
      <c r="W18" s="324"/>
    </row>
    <row r="19" spans="1:27" s="72" customFormat="1" ht="15" customHeight="1">
      <c r="A19" s="280"/>
      <c r="B19" s="280"/>
      <c r="C19" s="146">
        <v>113109</v>
      </c>
      <c r="D19" s="279" t="s">
        <v>49</v>
      </c>
      <c r="E19" s="283">
        <v>1</v>
      </c>
      <c r="F19" s="129">
        <v>36</v>
      </c>
      <c r="G19" s="129">
        <v>32</v>
      </c>
      <c r="H19" s="129"/>
      <c r="I19" s="129"/>
      <c r="J19" s="107">
        <v>4</v>
      </c>
      <c r="K19" s="107"/>
      <c r="L19" s="107"/>
      <c r="M19" s="107"/>
      <c r="N19" s="107">
        <v>36</v>
      </c>
      <c r="O19" s="107"/>
      <c r="P19" s="107"/>
      <c r="Q19" s="107"/>
      <c r="R19" s="107"/>
      <c r="S19" s="107"/>
      <c r="T19" s="321"/>
      <c r="U19" s="298"/>
      <c r="V19" s="129" t="s">
        <v>24</v>
      </c>
      <c r="W19" s="324"/>
      <c r="Y19" s="72" t="s">
        <v>50</v>
      </c>
      <c r="Z19" s="72" t="s">
        <v>28</v>
      </c>
      <c r="AA19" s="260">
        <f>AA7</f>
        <v>56.5</v>
      </c>
    </row>
    <row r="20" spans="1:27" ht="15" customHeight="1">
      <c r="A20" s="280"/>
      <c r="B20" s="280"/>
      <c r="C20" s="146">
        <v>113110</v>
      </c>
      <c r="D20" s="279" t="s">
        <v>51</v>
      </c>
      <c r="E20" s="283">
        <v>1</v>
      </c>
      <c r="F20" s="107">
        <v>36</v>
      </c>
      <c r="G20" s="107">
        <v>32</v>
      </c>
      <c r="H20" s="107"/>
      <c r="I20" s="107"/>
      <c r="J20" s="107">
        <v>4</v>
      </c>
      <c r="K20" s="107"/>
      <c r="L20" s="107"/>
      <c r="M20" s="107"/>
      <c r="N20" s="107"/>
      <c r="O20" s="107">
        <v>36</v>
      </c>
      <c r="P20" s="107"/>
      <c r="Q20" s="107"/>
      <c r="R20" s="107"/>
      <c r="S20" s="107"/>
      <c r="T20" s="107"/>
      <c r="U20" s="325"/>
      <c r="V20" s="129" t="s">
        <v>24</v>
      </c>
      <c r="W20" s="324"/>
      <c r="Z20" s="72" t="s">
        <v>34</v>
      </c>
      <c r="AA20" s="337">
        <f>AA10</f>
        <v>34.5</v>
      </c>
    </row>
    <row r="21" spans="1:27" ht="15" customHeight="1">
      <c r="A21" s="280"/>
      <c r="B21" s="280"/>
      <c r="C21" s="146">
        <v>115002</v>
      </c>
      <c r="D21" s="279" t="s">
        <v>52</v>
      </c>
      <c r="E21" s="283">
        <v>2</v>
      </c>
      <c r="F21" s="129">
        <v>36</v>
      </c>
      <c r="G21" s="129">
        <v>24</v>
      </c>
      <c r="H21" s="128"/>
      <c r="I21" s="128"/>
      <c r="J21" s="107">
        <v>12</v>
      </c>
      <c r="K21" s="107">
        <v>36</v>
      </c>
      <c r="L21" s="107"/>
      <c r="M21" s="107"/>
      <c r="N21" s="107"/>
      <c r="O21" s="107"/>
      <c r="P21" s="107"/>
      <c r="Q21" s="107"/>
      <c r="R21" s="107"/>
      <c r="S21" s="107"/>
      <c r="T21" s="107"/>
      <c r="U21" s="325"/>
      <c r="V21" s="129" t="s">
        <v>24</v>
      </c>
      <c r="W21" s="324"/>
      <c r="Z21" s="72" t="s">
        <v>40</v>
      </c>
      <c r="AA21" s="337">
        <f>AA13</f>
        <v>30</v>
      </c>
    </row>
    <row r="22" spans="1:27" ht="15" customHeight="1">
      <c r="A22" s="280"/>
      <c r="B22" s="280"/>
      <c r="C22" s="284"/>
      <c r="D22" s="285" t="s">
        <v>53</v>
      </c>
      <c r="E22" s="286">
        <f>SUM(E5:E21)</f>
        <v>31</v>
      </c>
      <c r="F22" s="286">
        <f>SUM(F5:F21)</f>
        <v>580</v>
      </c>
      <c r="G22" s="107"/>
      <c r="H22" s="107"/>
      <c r="I22" s="107"/>
      <c r="J22" s="107"/>
      <c r="K22" s="107"/>
      <c r="L22" s="107"/>
      <c r="M22" s="107"/>
      <c r="N22" s="107"/>
      <c r="O22" s="107"/>
      <c r="P22" s="107"/>
      <c r="Q22" s="107"/>
      <c r="R22" s="107"/>
      <c r="S22" s="107"/>
      <c r="T22" s="107"/>
      <c r="U22" s="325"/>
      <c r="V22" s="326"/>
      <c r="W22" s="324"/>
      <c r="Z22" s="72" t="s">
        <v>44</v>
      </c>
      <c r="AA22" s="337">
        <f>AA15</f>
        <v>8</v>
      </c>
    </row>
    <row r="23" spans="1:27" ht="15" customHeight="1">
      <c r="A23" s="280"/>
      <c r="B23" s="280"/>
      <c r="C23" s="146">
        <v>110035</v>
      </c>
      <c r="D23" s="279" t="s">
        <v>54</v>
      </c>
      <c r="E23" s="283">
        <v>5.5</v>
      </c>
      <c r="F23" s="107">
        <v>88</v>
      </c>
      <c r="G23" s="107">
        <v>88</v>
      </c>
      <c r="H23" s="107"/>
      <c r="I23" s="107"/>
      <c r="J23" s="128"/>
      <c r="K23" s="128">
        <v>88</v>
      </c>
      <c r="L23" s="107"/>
      <c r="M23" s="107"/>
      <c r="N23" s="107"/>
      <c r="O23" s="107"/>
      <c r="P23" s="107"/>
      <c r="Q23" s="107"/>
      <c r="R23" s="107"/>
      <c r="S23" s="107"/>
      <c r="T23" s="107"/>
      <c r="U23" s="325"/>
      <c r="V23" s="129" t="s">
        <v>24</v>
      </c>
      <c r="W23" s="324"/>
      <c r="Z23" s="72"/>
      <c r="AA23" s="337"/>
    </row>
    <row r="24" spans="1:27" ht="15" customHeight="1">
      <c r="A24" s="280"/>
      <c r="B24" s="280"/>
      <c r="C24" s="146">
        <v>110035</v>
      </c>
      <c r="D24" s="279" t="s">
        <v>54</v>
      </c>
      <c r="E24" s="283">
        <v>5.5</v>
      </c>
      <c r="F24" s="129">
        <v>88</v>
      </c>
      <c r="G24" s="129">
        <v>88</v>
      </c>
      <c r="H24" s="128"/>
      <c r="I24" s="128"/>
      <c r="J24" s="128"/>
      <c r="K24" s="129"/>
      <c r="L24" s="128">
        <v>88</v>
      </c>
      <c r="M24" s="107"/>
      <c r="N24" s="107"/>
      <c r="O24" s="107"/>
      <c r="P24" s="107"/>
      <c r="Q24" s="107"/>
      <c r="R24" s="107"/>
      <c r="S24" s="107"/>
      <c r="T24" s="107"/>
      <c r="U24" s="325"/>
      <c r="V24" s="129" t="s">
        <v>24</v>
      </c>
      <c r="W24" s="324"/>
      <c r="Z24" s="72" t="s">
        <v>36</v>
      </c>
      <c r="AA24" s="337">
        <f>AA11</f>
        <v>3.5</v>
      </c>
    </row>
    <row r="25" spans="1:27" ht="15" customHeight="1">
      <c r="A25" s="280"/>
      <c r="B25" s="280"/>
      <c r="C25" s="146">
        <v>110042</v>
      </c>
      <c r="D25" s="287" t="s">
        <v>55</v>
      </c>
      <c r="E25" s="283">
        <f>F25/8*0.5</f>
        <v>2</v>
      </c>
      <c r="F25" s="129">
        <v>32</v>
      </c>
      <c r="G25" s="129">
        <v>32</v>
      </c>
      <c r="H25" s="128"/>
      <c r="I25" s="128"/>
      <c r="J25" s="128"/>
      <c r="K25" s="128"/>
      <c r="L25" s="128"/>
      <c r="M25" s="128"/>
      <c r="N25" s="107">
        <v>32</v>
      </c>
      <c r="O25" s="128"/>
      <c r="P25" s="128"/>
      <c r="Q25" s="107"/>
      <c r="R25" s="107"/>
      <c r="S25" s="107"/>
      <c r="T25" s="107"/>
      <c r="U25" s="325"/>
      <c r="V25" s="129" t="s">
        <v>24</v>
      </c>
      <c r="W25" s="324"/>
      <c r="AA25" s="337">
        <f>SUM(AA19:AA24)</f>
        <v>132.5</v>
      </c>
    </row>
    <row r="26" spans="1:27" ht="15" customHeight="1">
      <c r="A26" s="280"/>
      <c r="B26" s="280"/>
      <c r="C26" s="146">
        <v>110045</v>
      </c>
      <c r="D26" s="279" t="s">
        <v>56</v>
      </c>
      <c r="E26" s="283">
        <f>F26/8*0.5</f>
        <v>3.5</v>
      </c>
      <c r="F26" s="129">
        <v>56</v>
      </c>
      <c r="G26" s="129">
        <v>56</v>
      </c>
      <c r="H26" s="128"/>
      <c r="I26" s="128"/>
      <c r="J26" s="128"/>
      <c r="K26" s="128"/>
      <c r="L26" s="128"/>
      <c r="M26" s="128"/>
      <c r="N26" s="128"/>
      <c r="O26" s="107">
        <v>56</v>
      </c>
      <c r="P26" s="128"/>
      <c r="Q26" s="107"/>
      <c r="R26" s="107"/>
      <c r="S26" s="107"/>
      <c r="T26" s="107"/>
      <c r="U26" s="325"/>
      <c r="V26" s="129" t="s">
        <v>24</v>
      </c>
      <c r="W26" s="324"/>
      <c r="Y26" s="72" t="s">
        <v>57</v>
      </c>
      <c r="Z26" s="338" t="s">
        <v>30</v>
      </c>
      <c r="AA26" s="76">
        <f>AA8</f>
        <v>6.5</v>
      </c>
    </row>
    <row r="27" spans="1:26" ht="15" customHeight="1">
      <c r="A27" s="280"/>
      <c r="B27" s="280"/>
      <c r="C27" s="146">
        <v>110063</v>
      </c>
      <c r="D27" s="287" t="s">
        <v>58</v>
      </c>
      <c r="E27" s="283">
        <v>3</v>
      </c>
      <c r="F27" s="129">
        <v>48</v>
      </c>
      <c r="G27" s="129">
        <v>48</v>
      </c>
      <c r="H27" s="128"/>
      <c r="I27" s="128"/>
      <c r="J27" s="128"/>
      <c r="K27" s="128"/>
      <c r="L27" s="128">
        <v>48</v>
      </c>
      <c r="M27" s="128"/>
      <c r="N27" s="128"/>
      <c r="O27" s="107"/>
      <c r="P27" s="128"/>
      <c r="Q27" s="107"/>
      <c r="R27" s="107"/>
      <c r="S27" s="107"/>
      <c r="T27" s="107"/>
      <c r="U27" s="325"/>
      <c r="V27" s="132" t="s">
        <v>24</v>
      </c>
      <c r="W27" s="324"/>
      <c r="Y27" s="72"/>
      <c r="Z27" s="338"/>
    </row>
    <row r="28" spans="1:27" s="258" customFormat="1" ht="15" customHeight="1">
      <c r="A28" s="280"/>
      <c r="B28" s="280"/>
      <c r="C28" s="146">
        <v>110063</v>
      </c>
      <c r="D28" s="279" t="s">
        <v>59</v>
      </c>
      <c r="E28" s="283">
        <v>3</v>
      </c>
      <c r="F28" s="129">
        <v>48</v>
      </c>
      <c r="G28" s="129">
        <v>48</v>
      </c>
      <c r="H28" s="288"/>
      <c r="I28" s="288"/>
      <c r="J28" s="288"/>
      <c r="K28" s="288"/>
      <c r="L28" s="132"/>
      <c r="M28" s="288"/>
      <c r="N28" s="288">
        <v>48</v>
      </c>
      <c r="O28" s="118"/>
      <c r="P28" s="118"/>
      <c r="Q28" s="118"/>
      <c r="R28" s="118"/>
      <c r="S28" s="118"/>
      <c r="T28" s="118"/>
      <c r="U28" s="327"/>
      <c r="V28" s="132" t="s">
        <v>24</v>
      </c>
      <c r="W28" s="324"/>
      <c r="Z28" s="258" t="s">
        <v>60</v>
      </c>
      <c r="AA28" s="258">
        <f>AA14</f>
        <v>6.5</v>
      </c>
    </row>
    <row r="29" spans="1:27" ht="15" customHeight="1">
      <c r="A29" s="280"/>
      <c r="B29" s="280"/>
      <c r="C29" s="146"/>
      <c r="D29" s="285" t="s">
        <v>61</v>
      </c>
      <c r="E29" s="286">
        <f>SUM(E23:E28)</f>
        <v>22.5</v>
      </c>
      <c r="F29" s="286">
        <f>SUM(F23:F28)</f>
        <v>360</v>
      </c>
      <c r="G29" s="129"/>
      <c r="H29" s="289"/>
      <c r="I29" s="128"/>
      <c r="J29" s="128"/>
      <c r="K29" s="128"/>
      <c r="L29" s="128"/>
      <c r="M29" s="128"/>
      <c r="N29" s="107"/>
      <c r="O29" s="107"/>
      <c r="P29" s="107"/>
      <c r="Q29" s="107"/>
      <c r="R29" s="107"/>
      <c r="S29" s="107"/>
      <c r="T29" s="107"/>
      <c r="U29" s="325"/>
      <c r="V29" s="326"/>
      <c r="W29" s="324"/>
      <c r="Z29" s="259" t="s">
        <v>46</v>
      </c>
      <c r="AA29" s="337">
        <f>AA16</f>
        <v>8</v>
      </c>
    </row>
    <row r="30" spans="1:27" ht="15" customHeight="1">
      <c r="A30" s="280"/>
      <c r="B30" s="280"/>
      <c r="C30" s="146">
        <v>110238</v>
      </c>
      <c r="D30" s="51" t="s">
        <v>62</v>
      </c>
      <c r="E30" s="283">
        <f>F30/8*0.5</f>
        <v>3</v>
      </c>
      <c r="F30" s="129">
        <v>48</v>
      </c>
      <c r="G30" s="129">
        <v>44</v>
      </c>
      <c r="H30" s="289"/>
      <c r="I30" s="107"/>
      <c r="J30" s="107">
        <v>4</v>
      </c>
      <c r="K30" s="107">
        <v>48</v>
      </c>
      <c r="L30" s="107"/>
      <c r="M30" s="128"/>
      <c r="N30" s="107"/>
      <c r="O30" s="107"/>
      <c r="P30" s="107"/>
      <c r="Q30" s="107"/>
      <c r="R30" s="107"/>
      <c r="S30" s="107"/>
      <c r="T30" s="107"/>
      <c r="U30" s="325"/>
      <c r="V30" s="129" t="s">
        <v>24</v>
      </c>
      <c r="W30" s="324"/>
      <c r="Z30" s="76" t="s">
        <v>63</v>
      </c>
      <c r="AA30" s="76">
        <f>AA12</f>
        <v>1</v>
      </c>
    </row>
    <row r="31" spans="1:27" ht="15" customHeight="1">
      <c r="A31" s="280"/>
      <c r="B31" s="280"/>
      <c r="C31" s="146"/>
      <c r="D31" s="285" t="s">
        <v>64</v>
      </c>
      <c r="E31" s="286">
        <f>SUM(E30:E30)</f>
        <v>3</v>
      </c>
      <c r="F31" s="286">
        <f>SUM(F30:F30)</f>
        <v>48</v>
      </c>
      <c r="G31" s="129"/>
      <c r="H31" s="128"/>
      <c r="I31" s="128"/>
      <c r="J31" s="107"/>
      <c r="K31" s="107"/>
      <c r="L31" s="128"/>
      <c r="M31" s="128"/>
      <c r="N31" s="107"/>
      <c r="O31" s="107"/>
      <c r="P31" s="107"/>
      <c r="Q31" s="107"/>
      <c r="R31" s="107"/>
      <c r="S31" s="107"/>
      <c r="T31" s="107"/>
      <c r="U31" s="325"/>
      <c r="V31" s="129"/>
      <c r="W31" s="324"/>
      <c r="AA31" s="76">
        <f>SUM(AA26:AA30)</f>
        <v>22</v>
      </c>
    </row>
    <row r="32" spans="1:23" ht="15" customHeight="1">
      <c r="A32" s="280"/>
      <c r="B32" s="280"/>
      <c r="C32" s="290" t="s">
        <v>65</v>
      </c>
      <c r="D32" s="291"/>
      <c r="E32" s="292">
        <f>SUM(E22,E29,E31)</f>
        <v>56.5</v>
      </c>
      <c r="F32" s="292">
        <f>SUM(F22,F29,F31)</f>
        <v>988</v>
      </c>
      <c r="G32" s="292"/>
      <c r="H32" s="292"/>
      <c r="I32" s="292">
        <f>SUM(I5:I31)</f>
        <v>0</v>
      </c>
      <c r="J32" s="292">
        <f>SUM(J5:J31)</f>
        <v>112</v>
      </c>
      <c r="K32" s="292">
        <f>SUM(K5:K31)</f>
        <v>304</v>
      </c>
      <c r="L32" s="292">
        <f>SUM(L5:L31)</f>
        <v>260</v>
      </c>
      <c r="M32" s="292"/>
      <c r="N32" s="292">
        <f>SUM(N5:N31)</f>
        <v>204</v>
      </c>
      <c r="O32" s="292">
        <f>SUM(O5:O31)</f>
        <v>204</v>
      </c>
      <c r="P32" s="292"/>
      <c r="Q32" s="292">
        <f>SUM(Q5:Q31)</f>
        <v>8</v>
      </c>
      <c r="R32" s="292">
        <f>SUM(R5:R31)</f>
        <v>8</v>
      </c>
      <c r="S32" s="321"/>
      <c r="T32" s="321"/>
      <c r="U32" s="298"/>
      <c r="V32" s="321">
        <f>SUM(V13:V16,V20:V20)</f>
        <v>0</v>
      </c>
      <c r="W32" s="324"/>
    </row>
    <row r="33" spans="1:23" ht="15" customHeight="1">
      <c r="A33" s="280"/>
      <c r="B33" s="280"/>
      <c r="C33" s="146">
        <v>110049</v>
      </c>
      <c r="D33" s="279" t="s">
        <v>66</v>
      </c>
      <c r="E33" s="283">
        <f>F33/8*0.5</f>
        <v>2</v>
      </c>
      <c r="F33" s="129">
        <v>32</v>
      </c>
      <c r="G33" s="129">
        <v>32</v>
      </c>
      <c r="H33" s="293"/>
      <c r="I33" s="293"/>
      <c r="J33" s="82"/>
      <c r="K33" s="82"/>
      <c r="L33" s="82"/>
      <c r="M33" s="128"/>
      <c r="N33" s="128"/>
      <c r="O33" s="107">
        <v>32</v>
      </c>
      <c r="P33" s="107"/>
      <c r="Q33" s="107"/>
      <c r="R33" s="107"/>
      <c r="S33" s="107"/>
      <c r="T33" s="321"/>
      <c r="U33" s="298"/>
      <c r="V33" s="129" t="s">
        <v>30</v>
      </c>
      <c r="W33" s="324"/>
    </row>
    <row r="34" spans="1:23" ht="15" customHeight="1">
      <c r="A34" s="280"/>
      <c r="B34" s="280"/>
      <c r="C34" s="146">
        <v>110043</v>
      </c>
      <c r="D34" s="287" t="s">
        <v>67</v>
      </c>
      <c r="E34" s="283">
        <f>F34/8*0.5</f>
        <v>3.5</v>
      </c>
      <c r="F34" s="129">
        <v>56</v>
      </c>
      <c r="G34" s="129">
        <v>56</v>
      </c>
      <c r="H34" s="128"/>
      <c r="I34" s="128"/>
      <c r="J34" s="128"/>
      <c r="K34" s="128"/>
      <c r="L34" s="128"/>
      <c r="M34" s="128"/>
      <c r="N34" s="107">
        <v>56</v>
      </c>
      <c r="O34" s="107"/>
      <c r="P34" s="107"/>
      <c r="Q34" s="107"/>
      <c r="R34" s="107"/>
      <c r="S34" s="107"/>
      <c r="T34" s="321"/>
      <c r="U34" s="298"/>
      <c r="V34" s="129" t="s">
        <v>30</v>
      </c>
      <c r="W34" s="324"/>
    </row>
    <row r="35" spans="1:23" ht="15" customHeight="1">
      <c r="A35" s="280"/>
      <c r="B35" s="280"/>
      <c r="C35" s="146">
        <v>110051</v>
      </c>
      <c r="D35" s="279" t="s">
        <v>68</v>
      </c>
      <c r="E35" s="283">
        <v>2.5</v>
      </c>
      <c r="F35" s="129">
        <v>40</v>
      </c>
      <c r="G35" s="129">
        <v>40</v>
      </c>
      <c r="H35" s="293"/>
      <c r="I35" s="293"/>
      <c r="J35" s="82"/>
      <c r="K35" s="82"/>
      <c r="L35" s="81"/>
      <c r="M35" s="289"/>
      <c r="N35" s="289"/>
      <c r="O35" s="107">
        <v>40</v>
      </c>
      <c r="P35" s="107"/>
      <c r="Q35" s="107"/>
      <c r="R35" s="107"/>
      <c r="S35" s="107"/>
      <c r="T35" s="321"/>
      <c r="U35" s="298"/>
      <c r="V35" s="129" t="s">
        <v>30</v>
      </c>
      <c r="W35" s="324"/>
    </row>
    <row r="36" spans="1:23" ht="15" customHeight="1">
      <c r="A36" s="280"/>
      <c r="B36" s="280"/>
      <c r="C36" s="146">
        <v>110047</v>
      </c>
      <c r="D36" s="279" t="s">
        <v>69</v>
      </c>
      <c r="E36" s="283">
        <v>3.5</v>
      </c>
      <c r="F36" s="129">
        <v>56</v>
      </c>
      <c r="G36" s="129">
        <v>56</v>
      </c>
      <c r="H36" s="293"/>
      <c r="I36" s="293"/>
      <c r="J36" s="82"/>
      <c r="K36" s="82"/>
      <c r="L36" s="81"/>
      <c r="M36" s="289"/>
      <c r="N36" s="289"/>
      <c r="O36" s="107">
        <v>56</v>
      </c>
      <c r="P36" s="107"/>
      <c r="Q36" s="107"/>
      <c r="R36" s="107"/>
      <c r="S36" s="107"/>
      <c r="T36" s="321"/>
      <c r="U36" s="298"/>
      <c r="V36" s="129" t="s">
        <v>30</v>
      </c>
      <c r="W36" s="324"/>
    </row>
    <row r="37" spans="1:23" ht="15" customHeight="1">
      <c r="A37" s="280"/>
      <c r="B37" s="280"/>
      <c r="C37" s="146"/>
      <c r="D37" s="294" t="s">
        <v>61</v>
      </c>
      <c r="E37" s="286">
        <f>SUM(E33:E36)</f>
        <v>11.5</v>
      </c>
      <c r="F37" s="295">
        <f>SUM(F33:F36)</f>
        <v>184</v>
      </c>
      <c r="G37" s="295"/>
      <c r="H37" s="296"/>
      <c r="I37" s="316"/>
      <c r="J37" s="317"/>
      <c r="K37" s="295">
        <f aca="true" t="shared" si="0" ref="K37:U37">SUM(K33:K36)</f>
        <v>0</v>
      </c>
      <c r="L37" s="295">
        <f t="shared" si="0"/>
        <v>0</v>
      </c>
      <c r="M37" s="295">
        <f t="shared" si="0"/>
        <v>0</v>
      </c>
      <c r="N37" s="295">
        <f t="shared" si="0"/>
        <v>56</v>
      </c>
      <c r="O37" s="295">
        <f t="shared" si="0"/>
        <v>128</v>
      </c>
      <c r="P37" s="129">
        <f t="shared" si="0"/>
        <v>0</v>
      </c>
      <c r="Q37" s="129">
        <f t="shared" si="0"/>
        <v>0</v>
      </c>
      <c r="R37" s="129">
        <f t="shared" si="0"/>
        <v>0</v>
      </c>
      <c r="S37" s="129">
        <f t="shared" si="0"/>
        <v>0</v>
      </c>
      <c r="T37" s="129">
        <f t="shared" si="0"/>
        <v>0</v>
      </c>
      <c r="U37" s="129">
        <f t="shared" si="0"/>
        <v>0</v>
      </c>
      <c r="V37" s="129"/>
      <c r="W37" s="324"/>
    </row>
    <row r="38" spans="1:23" ht="15" customHeight="1">
      <c r="A38" s="280"/>
      <c r="B38" s="280"/>
      <c r="C38" s="146">
        <v>106233</v>
      </c>
      <c r="D38" s="279" t="s">
        <v>70</v>
      </c>
      <c r="E38" s="283">
        <f>F38/8*0.5</f>
        <v>2</v>
      </c>
      <c r="F38" s="129">
        <v>32</v>
      </c>
      <c r="G38" s="129">
        <v>24</v>
      </c>
      <c r="H38" s="162"/>
      <c r="I38" s="107">
        <v>8</v>
      </c>
      <c r="J38" s="107"/>
      <c r="K38" s="107">
        <v>32</v>
      </c>
      <c r="L38" s="107"/>
      <c r="M38" s="107"/>
      <c r="N38" s="107"/>
      <c r="O38" s="107"/>
      <c r="P38" s="107"/>
      <c r="Q38" s="107"/>
      <c r="R38" s="107"/>
      <c r="S38" s="107"/>
      <c r="T38" s="321"/>
      <c r="U38" s="298"/>
      <c r="V38" s="129" t="s">
        <v>30</v>
      </c>
      <c r="W38" s="324"/>
    </row>
    <row r="39" spans="1:23" ht="15" customHeight="1">
      <c r="A39" s="280"/>
      <c r="B39" s="280"/>
      <c r="C39" s="146">
        <v>110180</v>
      </c>
      <c r="D39" s="279" t="s">
        <v>71</v>
      </c>
      <c r="E39" s="283">
        <f>F39/8*0.5</f>
        <v>2.5</v>
      </c>
      <c r="F39" s="129">
        <v>40</v>
      </c>
      <c r="G39" s="129">
        <v>22</v>
      </c>
      <c r="H39" s="293"/>
      <c r="I39" s="107">
        <v>12</v>
      </c>
      <c r="J39" s="107">
        <v>6</v>
      </c>
      <c r="K39" s="107"/>
      <c r="L39" s="107">
        <v>40</v>
      </c>
      <c r="M39" s="128"/>
      <c r="N39" s="107"/>
      <c r="O39" s="107"/>
      <c r="P39" s="107"/>
      <c r="Q39" s="107"/>
      <c r="R39" s="107"/>
      <c r="S39" s="107"/>
      <c r="T39" s="107"/>
      <c r="U39" s="325"/>
      <c r="V39" s="129" t="s">
        <v>30</v>
      </c>
      <c r="W39" s="324"/>
    </row>
    <row r="40" spans="1:23" ht="15" customHeight="1">
      <c r="A40" s="280"/>
      <c r="B40" s="280"/>
      <c r="C40" s="297">
        <v>107295</v>
      </c>
      <c r="D40" s="287" t="s">
        <v>72</v>
      </c>
      <c r="E40" s="283">
        <f>F40/8*0.5</f>
        <v>2</v>
      </c>
      <c r="F40" s="129">
        <v>32</v>
      </c>
      <c r="G40" s="129"/>
      <c r="H40" s="162"/>
      <c r="I40" s="107"/>
      <c r="J40" s="107"/>
      <c r="K40" s="107">
        <v>32</v>
      </c>
      <c r="L40" s="107"/>
      <c r="M40" s="107"/>
      <c r="N40" s="107"/>
      <c r="O40" s="107"/>
      <c r="P40" s="107"/>
      <c r="Q40" s="107"/>
      <c r="R40" s="107"/>
      <c r="S40" s="107"/>
      <c r="T40" s="107">
        <v>32</v>
      </c>
      <c r="U40" s="298"/>
      <c r="V40" s="129" t="s">
        <v>30</v>
      </c>
      <c r="W40" s="324"/>
    </row>
    <row r="41" spans="1:23" ht="15" customHeight="1">
      <c r="A41" s="280"/>
      <c r="B41" s="280"/>
      <c r="C41" s="149"/>
      <c r="D41" s="294" t="s">
        <v>64</v>
      </c>
      <c r="E41" s="286">
        <f>SUM(E38:E40)</f>
        <v>6.5</v>
      </c>
      <c r="F41" s="107">
        <f>SUM(F38:F40)</f>
        <v>104</v>
      </c>
      <c r="G41" s="149"/>
      <c r="H41" s="149"/>
      <c r="I41" s="149"/>
      <c r="J41" s="149"/>
      <c r="K41" s="149">
        <f aca="true" t="shared" si="1" ref="K41:U41">SUM(K38:K40)</f>
        <v>64</v>
      </c>
      <c r="L41" s="149">
        <f t="shared" si="1"/>
        <v>40</v>
      </c>
      <c r="M41" s="149">
        <f t="shared" si="1"/>
        <v>0</v>
      </c>
      <c r="N41" s="149">
        <f t="shared" si="1"/>
        <v>0</v>
      </c>
      <c r="O41" s="149">
        <f t="shared" si="1"/>
        <v>0</v>
      </c>
      <c r="P41" s="149">
        <f t="shared" si="1"/>
        <v>0</v>
      </c>
      <c r="Q41" s="149">
        <f t="shared" si="1"/>
        <v>0</v>
      </c>
      <c r="R41" s="149">
        <f t="shared" si="1"/>
        <v>0</v>
      </c>
      <c r="S41" s="149">
        <f t="shared" si="1"/>
        <v>0</v>
      </c>
      <c r="T41" s="149">
        <f t="shared" si="1"/>
        <v>32</v>
      </c>
      <c r="U41" s="149">
        <f t="shared" si="1"/>
        <v>0</v>
      </c>
      <c r="V41" s="129" t="s">
        <v>30</v>
      </c>
      <c r="W41" s="324"/>
    </row>
    <row r="42" spans="1:23" ht="15" customHeight="1">
      <c r="A42" s="280"/>
      <c r="B42" s="280"/>
      <c r="C42" s="298" t="s">
        <v>73</v>
      </c>
      <c r="D42" s="299"/>
      <c r="E42" s="300">
        <f>SUM(E41,E37)</f>
        <v>18</v>
      </c>
      <c r="F42" s="300">
        <f aca="true" t="shared" si="2" ref="F42:U42">SUM(F41,F37)</f>
        <v>288</v>
      </c>
      <c r="G42" s="300">
        <f t="shared" si="2"/>
        <v>0</v>
      </c>
      <c r="H42" s="300">
        <f t="shared" si="2"/>
        <v>0</v>
      </c>
      <c r="I42" s="300">
        <f t="shared" si="2"/>
        <v>0</v>
      </c>
      <c r="J42" s="300">
        <f t="shared" si="2"/>
        <v>0</v>
      </c>
      <c r="K42" s="300">
        <f t="shared" si="2"/>
        <v>64</v>
      </c>
      <c r="L42" s="300">
        <f t="shared" si="2"/>
        <v>40</v>
      </c>
      <c r="M42" s="300">
        <f t="shared" si="2"/>
        <v>0</v>
      </c>
      <c r="N42" s="300">
        <f t="shared" si="2"/>
        <v>56</v>
      </c>
      <c r="O42" s="300">
        <f t="shared" si="2"/>
        <v>128</v>
      </c>
      <c r="P42" s="300">
        <f t="shared" si="2"/>
        <v>0</v>
      </c>
      <c r="Q42" s="300">
        <f t="shared" si="2"/>
        <v>0</v>
      </c>
      <c r="R42" s="300">
        <f t="shared" si="2"/>
        <v>0</v>
      </c>
      <c r="S42" s="300">
        <f t="shared" si="2"/>
        <v>0</v>
      </c>
      <c r="T42" s="300">
        <f t="shared" si="2"/>
        <v>32</v>
      </c>
      <c r="U42" s="300">
        <f t="shared" si="2"/>
        <v>0</v>
      </c>
      <c r="V42" s="328"/>
      <c r="W42" s="324"/>
    </row>
    <row r="43" spans="1:23" s="259" customFormat="1" ht="24.75" customHeight="1">
      <c r="A43" s="301"/>
      <c r="B43" s="302" t="s">
        <v>74</v>
      </c>
      <c r="C43" s="303" t="s">
        <v>75</v>
      </c>
      <c r="D43" s="304"/>
      <c r="E43" s="304"/>
      <c r="F43" s="304"/>
      <c r="G43" s="304"/>
      <c r="H43" s="304"/>
      <c r="I43" s="304"/>
      <c r="J43" s="304"/>
      <c r="K43" s="304"/>
      <c r="L43" s="304"/>
      <c r="M43" s="304"/>
      <c r="N43" s="304"/>
      <c r="O43" s="304"/>
      <c r="P43" s="304"/>
      <c r="Q43" s="304"/>
      <c r="R43" s="304"/>
      <c r="S43" s="304"/>
      <c r="T43" s="304"/>
      <c r="U43" s="329"/>
      <c r="V43" s="330" t="s">
        <v>76</v>
      </c>
      <c r="W43" s="331" t="s">
        <v>77</v>
      </c>
    </row>
    <row r="44" spans="1:23" s="259" customFormat="1" ht="24.75" customHeight="1">
      <c r="A44" s="280"/>
      <c r="B44" s="278"/>
      <c r="C44" s="305" t="s">
        <v>78</v>
      </c>
      <c r="D44" s="304"/>
      <c r="E44" s="304"/>
      <c r="F44" s="304"/>
      <c r="G44" s="304"/>
      <c r="H44" s="304"/>
      <c r="I44" s="304"/>
      <c r="J44" s="304"/>
      <c r="K44" s="304"/>
      <c r="L44" s="304"/>
      <c r="M44" s="304"/>
      <c r="N44" s="304"/>
      <c r="O44" s="304"/>
      <c r="P44" s="304"/>
      <c r="Q44" s="304"/>
      <c r="R44" s="304"/>
      <c r="S44" s="304"/>
      <c r="T44" s="304"/>
      <c r="U44" s="329"/>
      <c r="V44" s="330"/>
      <c r="W44" s="332">
        <f>81.5/165</f>
        <v>0.49393939393939396</v>
      </c>
    </row>
    <row r="45" spans="1:23" ht="12" customHeight="1">
      <c r="A45" s="306" t="s">
        <v>79</v>
      </c>
      <c r="B45" s="306" t="s">
        <v>80</v>
      </c>
      <c r="C45" s="146">
        <v>107083</v>
      </c>
      <c r="D45" s="279" t="s">
        <v>81</v>
      </c>
      <c r="E45" s="283">
        <f>F45/8*0.5</f>
        <v>4</v>
      </c>
      <c r="F45" s="129">
        <v>64</v>
      </c>
      <c r="G45" s="129">
        <v>64</v>
      </c>
      <c r="H45" s="129"/>
      <c r="I45" s="129"/>
      <c r="J45" s="129"/>
      <c r="K45" s="129"/>
      <c r="L45" s="129">
        <v>64</v>
      </c>
      <c r="M45" s="129"/>
      <c r="N45" s="129"/>
      <c r="O45" s="129"/>
      <c r="P45" s="129"/>
      <c r="Q45" s="129"/>
      <c r="R45" s="129"/>
      <c r="S45" s="129"/>
      <c r="T45" s="129"/>
      <c r="U45" s="107"/>
      <c r="V45" s="163" t="s">
        <v>82</v>
      </c>
      <c r="W45" s="115" t="s">
        <v>83</v>
      </c>
    </row>
    <row r="46" spans="1:23" ht="12" customHeight="1">
      <c r="A46" s="307"/>
      <c r="B46" s="307"/>
      <c r="C46" s="146">
        <v>107085</v>
      </c>
      <c r="D46" s="279" t="s">
        <v>84</v>
      </c>
      <c r="E46" s="283">
        <f>F46/8*0.5</f>
        <v>3.5</v>
      </c>
      <c r="F46" s="129">
        <v>56</v>
      </c>
      <c r="G46" s="129">
        <v>56</v>
      </c>
      <c r="H46" s="129"/>
      <c r="I46" s="129"/>
      <c r="J46" s="129"/>
      <c r="K46" s="129"/>
      <c r="L46" s="129"/>
      <c r="M46" s="129"/>
      <c r="N46" s="129">
        <v>56</v>
      </c>
      <c r="O46" s="129"/>
      <c r="P46" s="129"/>
      <c r="Q46" s="129"/>
      <c r="R46" s="129"/>
      <c r="S46" s="129"/>
      <c r="T46" s="129"/>
      <c r="U46" s="107"/>
      <c r="V46" s="163" t="s">
        <v>82</v>
      </c>
      <c r="W46" s="117"/>
    </row>
    <row r="47" spans="1:23" ht="12" customHeight="1">
      <c r="A47" s="307"/>
      <c r="B47" s="307"/>
      <c r="C47" s="146">
        <v>107086</v>
      </c>
      <c r="D47" s="279" t="s">
        <v>85</v>
      </c>
      <c r="E47" s="283">
        <f>F47/8*0.5</f>
        <v>3</v>
      </c>
      <c r="F47" s="129">
        <v>48</v>
      </c>
      <c r="G47" s="129">
        <v>48</v>
      </c>
      <c r="H47" s="129"/>
      <c r="I47" s="129"/>
      <c r="J47" s="129"/>
      <c r="K47" s="129"/>
      <c r="L47" s="129"/>
      <c r="M47" s="129"/>
      <c r="N47" s="129">
        <v>48</v>
      </c>
      <c r="O47" s="129"/>
      <c r="P47" s="129"/>
      <c r="Q47" s="129"/>
      <c r="R47" s="129"/>
      <c r="S47" s="129"/>
      <c r="T47" s="129"/>
      <c r="U47" s="107"/>
      <c r="V47" s="163" t="s">
        <v>82</v>
      </c>
      <c r="W47" s="117"/>
    </row>
    <row r="48" spans="1:23" ht="12" customHeight="1">
      <c r="A48" s="307"/>
      <c r="B48" s="307"/>
      <c r="C48" s="146">
        <v>107088</v>
      </c>
      <c r="D48" s="279" t="s">
        <v>86</v>
      </c>
      <c r="E48" s="283">
        <f>F48/8*0.5</f>
        <v>3</v>
      </c>
      <c r="F48" s="129">
        <v>48</v>
      </c>
      <c r="G48" s="129">
        <v>48</v>
      </c>
      <c r="H48" s="129"/>
      <c r="I48" s="129"/>
      <c r="J48" s="129"/>
      <c r="K48" s="129"/>
      <c r="L48" s="129"/>
      <c r="M48" s="129"/>
      <c r="N48" s="129"/>
      <c r="O48" s="129">
        <v>48</v>
      </c>
      <c r="P48" s="129"/>
      <c r="Q48" s="129"/>
      <c r="R48" s="129"/>
      <c r="S48" s="129"/>
      <c r="T48" s="129"/>
      <c r="U48" s="107"/>
      <c r="V48" s="163" t="s">
        <v>82</v>
      </c>
      <c r="W48" s="117"/>
    </row>
    <row r="49" spans="1:23" ht="12" customHeight="1">
      <c r="A49" s="307"/>
      <c r="B49" s="307"/>
      <c r="C49" s="107"/>
      <c r="D49" s="294" t="s">
        <v>64</v>
      </c>
      <c r="E49" s="308">
        <f>SUM(E45:E48)</f>
        <v>13.5</v>
      </c>
      <c r="F49" s="129"/>
      <c r="G49" s="129"/>
      <c r="H49" s="129"/>
      <c r="I49" s="129"/>
      <c r="J49" s="129"/>
      <c r="K49" s="129"/>
      <c r="L49" s="129"/>
      <c r="M49" s="129"/>
      <c r="N49" s="129"/>
      <c r="O49" s="129"/>
      <c r="P49" s="129"/>
      <c r="Q49" s="129"/>
      <c r="R49" s="129"/>
      <c r="S49" s="129"/>
      <c r="T49" s="129"/>
      <c r="U49" s="107"/>
      <c r="V49" s="163"/>
      <c r="W49" s="117"/>
    </row>
    <row r="50" spans="1:23" ht="12" customHeight="1">
      <c r="A50" s="307"/>
      <c r="B50" s="307"/>
      <c r="C50" s="281">
        <v>107110</v>
      </c>
      <c r="D50" s="37" t="s">
        <v>87</v>
      </c>
      <c r="E50" s="282">
        <f>F50/8*0.5</f>
        <v>3</v>
      </c>
      <c r="F50" s="126">
        <v>48</v>
      </c>
      <c r="G50" s="126">
        <v>36</v>
      </c>
      <c r="H50" s="126"/>
      <c r="I50" s="126">
        <v>12</v>
      </c>
      <c r="J50" s="126"/>
      <c r="K50" s="126">
        <v>48</v>
      </c>
      <c r="L50" s="126"/>
      <c r="M50" s="126"/>
      <c r="N50" s="126"/>
      <c r="O50" s="126"/>
      <c r="P50" s="126"/>
      <c r="Q50" s="126"/>
      <c r="R50" s="126"/>
      <c r="S50" s="126"/>
      <c r="T50" s="126"/>
      <c r="U50" s="333"/>
      <c r="V50" s="163" t="s">
        <v>82</v>
      </c>
      <c r="W50" s="117"/>
    </row>
    <row r="51" spans="1:23" ht="12" customHeight="1">
      <c r="A51" s="307"/>
      <c r="B51" s="307"/>
      <c r="C51" s="146">
        <v>107030</v>
      </c>
      <c r="D51" s="309" t="s">
        <v>88</v>
      </c>
      <c r="E51" s="310">
        <f>F51/8*0.5</f>
        <v>4</v>
      </c>
      <c r="F51" s="134">
        <v>64</v>
      </c>
      <c r="G51" s="134">
        <v>56</v>
      </c>
      <c r="H51" s="134">
        <v>8</v>
      </c>
      <c r="I51" s="129"/>
      <c r="J51" s="129"/>
      <c r="K51" s="129"/>
      <c r="L51" s="129"/>
      <c r="M51" s="129"/>
      <c r="N51" s="129"/>
      <c r="O51" s="134">
        <v>64</v>
      </c>
      <c r="P51" s="129"/>
      <c r="Q51" s="129"/>
      <c r="R51" s="129"/>
      <c r="S51" s="129"/>
      <c r="T51" s="129"/>
      <c r="U51" s="107"/>
      <c r="V51" s="163" t="s">
        <v>82</v>
      </c>
      <c r="W51" s="117"/>
    </row>
    <row r="52" spans="1:23" ht="12" customHeight="1">
      <c r="A52" s="307"/>
      <c r="B52" s="307"/>
      <c r="C52" s="146">
        <v>107031</v>
      </c>
      <c r="D52" s="279" t="s">
        <v>89</v>
      </c>
      <c r="E52" s="283">
        <f>F52/8*0.5</f>
        <v>3</v>
      </c>
      <c r="F52" s="129">
        <v>48</v>
      </c>
      <c r="G52" s="129">
        <v>40</v>
      </c>
      <c r="H52" s="129">
        <v>8</v>
      </c>
      <c r="I52" s="129"/>
      <c r="J52" s="129"/>
      <c r="K52" s="129"/>
      <c r="L52" s="129"/>
      <c r="M52" s="129"/>
      <c r="N52" s="129"/>
      <c r="O52" s="129"/>
      <c r="P52" s="129"/>
      <c r="Q52" s="129">
        <v>48</v>
      </c>
      <c r="R52" s="129"/>
      <c r="S52" s="129"/>
      <c r="T52" s="129"/>
      <c r="U52" s="107"/>
      <c r="V52" s="163" t="s">
        <v>82</v>
      </c>
      <c r="W52" s="117"/>
    </row>
    <row r="53" spans="1:23" ht="12" customHeight="1">
      <c r="A53" s="307"/>
      <c r="B53" s="307"/>
      <c r="C53" s="146">
        <v>107049</v>
      </c>
      <c r="D53" s="279" t="s">
        <v>90</v>
      </c>
      <c r="E53" s="283">
        <f>F53/8*0.5</f>
        <v>3</v>
      </c>
      <c r="F53" s="129">
        <v>48</v>
      </c>
      <c r="G53" s="129">
        <v>42</v>
      </c>
      <c r="H53" s="129">
        <v>6</v>
      </c>
      <c r="I53" s="129"/>
      <c r="J53" s="129"/>
      <c r="K53" s="129"/>
      <c r="L53" s="129"/>
      <c r="M53" s="129"/>
      <c r="N53" s="129"/>
      <c r="O53" s="129"/>
      <c r="P53" s="129"/>
      <c r="Q53" s="129">
        <v>48</v>
      </c>
      <c r="R53" s="129"/>
      <c r="S53" s="129"/>
      <c r="T53" s="129"/>
      <c r="U53" s="107"/>
      <c r="V53" s="163" t="s">
        <v>82</v>
      </c>
      <c r="W53" s="117"/>
    </row>
    <row r="54" spans="1:23" ht="12" customHeight="1">
      <c r="A54" s="307"/>
      <c r="B54" s="307"/>
      <c r="C54" s="146">
        <v>107053</v>
      </c>
      <c r="D54" s="37" t="s">
        <v>91</v>
      </c>
      <c r="E54" s="283">
        <f>F54/8*0.5</f>
        <v>3.5</v>
      </c>
      <c r="F54" s="129">
        <v>56</v>
      </c>
      <c r="G54" s="129">
        <v>48</v>
      </c>
      <c r="H54" s="129">
        <v>8</v>
      </c>
      <c r="I54" s="129"/>
      <c r="J54" s="129"/>
      <c r="K54" s="129"/>
      <c r="L54" s="129"/>
      <c r="M54" s="129"/>
      <c r="N54" s="129"/>
      <c r="O54" s="129"/>
      <c r="P54" s="129"/>
      <c r="Q54" s="129">
        <v>56</v>
      </c>
      <c r="R54" s="129"/>
      <c r="S54" s="129"/>
      <c r="T54" s="129"/>
      <c r="U54" s="116"/>
      <c r="V54" s="116" t="s">
        <v>82</v>
      </c>
      <c r="W54" s="117"/>
    </row>
    <row r="55" spans="1:23" ht="12" customHeight="1">
      <c r="A55" s="307"/>
      <c r="B55" s="307"/>
      <c r="C55" s="297"/>
      <c r="D55" s="309"/>
      <c r="E55" s="283"/>
      <c r="F55" s="129"/>
      <c r="G55" s="129"/>
      <c r="H55" s="129"/>
      <c r="I55" s="129"/>
      <c r="J55" s="129"/>
      <c r="K55" s="129"/>
      <c r="L55" s="129"/>
      <c r="M55" s="129"/>
      <c r="N55" s="129"/>
      <c r="O55" s="129"/>
      <c r="P55" s="129"/>
      <c r="Q55" s="129"/>
      <c r="R55" s="129"/>
      <c r="S55" s="129"/>
      <c r="T55" s="129"/>
      <c r="U55" s="334"/>
      <c r="V55" s="334"/>
      <c r="W55" s="117"/>
    </row>
    <row r="56" spans="1:23" ht="12" customHeight="1">
      <c r="A56" s="280"/>
      <c r="B56" s="280"/>
      <c r="C56" s="107"/>
      <c r="D56" s="294" t="s">
        <v>92</v>
      </c>
      <c r="E56" s="286">
        <f>SUM(E50:E55)</f>
        <v>16.5</v>
      </c>
      <c r="F56" s="129"/>
      <c r="G56" s="129"/>
      <c r="H56" s="129"/>
      <c r="I56" s="129"/>
      <c r="J56" s="129"/>
      <c r="K56" s="129"/>
      <c r="L56" s="129"/>
      <c r="M56" s="129"/>
      <c r="N56" s="129"/>
      <c r="O56" s="129"/>
      <c r="P56" s="129"/>
      <c r="Q56" s="129"/>
      <c r="R56" s="129"/>
      <c r="S56" s="129"/>
      <c r="T56" s="129"/>
      <c r="U56" s="107"/>
      <c r="V56" s="163"/>
      <c r="W56" s="324"/>
    </row>
    <row r="57" spans="1:23" ht="12" customHeight="1">
      <c r="A57" s="280"/>
      <c r="B57" s="280"/>
      <c r="C57" s="298" t="s">
        <v>93</v>
      </c>
      <c r="D57" s="299"/>
      <c r="E57" s="286">
        <f>E49+E56</f>
        <v>30</v>
      </c>
      <c r="F57" s="286">
        <f>SUM(F45:F56)</f>
        <v>480</v>
      </c>
      <c r="G57" s="286"/>
      <c r="H57" s="286">
        <f>SUM(H45:H56)</f>
        <v>30</v>
      </c>
      <c r="I57" s="286">
        <f>SUM(I45:I56)</f>
        <v>12</v>
      </c>
      <c r="J57" s="286">
        <f>SUM(J45:J56)</f>
        <v>0</v>
      </c>
      <c r="K57" s="286"/>
      <c r="L57" s="286">
        <f>SUM(L45:L56)</f>
        <v>64</v>
      </c>
      <c r="M57" s="286"/>
      <c r="N57" s="286">
        <f>SUM(N45:N56)</f>
        <v>104</v>
      </c>
      <c r="O57" s="286">
        <f>SUM(O45:O56)</f>
        <v>112</v>
      </c>
      <c r="P57" s="286"/>
      <c r="Q57" s="286">
        <f>SUM(Q45:Q56)</f>
        <v>152</v>
      </c>
      <c r="R57" s="129"/>
      <c r="S57" s="129"/>
      <c r="T57" s="129"/>
      <c r="U57" s="334"/>
      <c r="V57" s="335"/>
      <c r="W57" s="324"/>
    </row>
    <row r="58" spans="1:23" ht="12" customHeight="1">
      <c r="A58" s="280"/>
      <c r="B58" s="280"/>
      <c r="C58" s="146">
        <v>107173</v>
      </c>
      <c r="D58" s="279" t="s">
        <v>94</v>
      </c>
      <c r="E58" s="283">
        <f>F58/8*0.5</f>
        <v>2.5</v>
      </c>
      <c r="F58" s="129">
        <v>40</v>
      </c>
      <c r="G58" s="129">
        <v>34</v>
      </c>
      <c r="H58" s="129">
        <v>6</v>
      </c>
      <c r="I58" s="129"/>
      <c r="J58" s="129"/>
      <c r="K58" s="129"/>
      <c r="L58" s="129"/>
      <c r="M58" s="129"/>
      <c r="N58" s="129"/>
      <c r="O58" s="129"/>
      <c r="P58" s="129"/>
      <c r="Q58" s="129">
        <v>40</v>
      </c>
      <c r="R58" s="129"/>
      <c r="S58" s="129"/>
      <c r="T58" s="129"/>
      <c r="U58" s="334"/>
      <c r="V58" s="163" t="s">
        <v>60</v>
      </c>
      <c r="W58" s="324"/>
    </row>
    <row r="59" spans="1:23" ht="12" customHeight="1">
      <c r="A59" s="280"/>
      <c r="B59" s="280"/>
      <c r="C59" s="146">
        <v>107043</v>
      </c>
      <c r="D59" s="279" t="s">
        <v>95</v>
      </c>
      <c r="E59" s="283">
        <f>F59/8*0.5</f>
        <v>3</v>
      </c>
      <c r="F59" s="129">
        <v>48</v>
      </c>
      <c r="G59" s="129">
        <v>42</v>
      </c>
      <c r="H59" s="129">
        <v>6</v>
      </c>
      <c r="I59" s="129"/>
      <c r="J59" s="129"/>
      <c r="K59" s="129"/>
      <c r="L59" s="129"/>
      <c r="M59" s="129"/>
      <c r="N59" s="129"/>
      <c r="O59" s="129"/>
      <c r="P59" s="129"/>
      <c r="Q59" s="129">
        <v>48</v>
      </c>
      <c r="R59" s="129"/>
      <c r="S59" s="129"/>
      <c r="T59" s="129"/>
      <c r="U59" s="107"/>
      <c r="V59" s="163" t="s">
        <v>60</v>
      </c>
      <c r="W59" s="324"/>
    </row>
    <row r="60" spans="1:23" ht="12" customHeight="1">
      <c r="A60" s="280"/>
      <c r="B60" s="280"/>
      <c r="C60" s="146"/>
      <c r="D60" s="294" t="s">
        <v>64</v>
      </c>
      <c r="E60" s="286">
        <f>SUM(E58:E59)</f>
        <v>5.5</v>
      </c>
      <c r="F60" s="286">
        <f>SUM(F58:F59)</f>
        <v>88</v>
      </c>
      <c r="G60" s="129"/>
      <c r="H60" s="129"/>
      <c r="I60" s="129"/>
      <c r="J60" s="129"/>
      <c r="K60" s="286">
        <f aca="true" t="shared" si="3" ref="K60:U60">SUM(K58:K59)</f>
        <v>0</v>
      </c>
      <c r="L60" s="286">
        <f t="shared" si="3"/>
        <v>0</v>
      </c>
      <c r="M60" s="286">
        <f t="shared" si="3"/>
        <v>0</v>
      </c>
      <c r="N60" s="286">
        <f t="shared" si="3"/>
        <v>0</v>
      </c>
      <c r="O60" s="286">
        <f t="shared" si="3"/>
        <v>0</v>
      </c>
      <c r="P60" s="286">
        <f t="shared" si="3"/>
        <v>0</v>
      </c>
      <c r="Q60" s="286">
        <f t="shared" si="3"/>
        <v>88</v>
      </c>
      <c r="R60" s="286">
        <f t="shared" si="3"/>
        <v>0</v>
      </c>
      <c r="S60" s="286">
        <f t="shared" si="3"/>
        <v>0</v>
      </c>
      <c r="T60" s="286">
        <f t="shared" si="3"/>
        <v>0</v>
      </c>
      <c r="U60" s="286">
        <f t="shared" si="3"/>
        <v>0</v>
      </c>
      <c r="V60" s="163"/>
      <c r="W60" s="324"/>
    </row>
    <row r="61" spans="1:23" ht="12" customHeight="1">
      <c r="A61" s="280"/>
      <c r="B61" s="280"/>
      <c r="C61" s="146">
        <v>107130</v>
      </c>
      <c r="D61" s="279" t="s">
        <v>96</v>
      </c>
      <c r="E61" s="283">
        <f>F61/8*0.5</f>
        <v>1</v>
      </c>
      <c r="F61" s="129">
        <v>16</v>
      </c>
      <c r="G61" s="129">
        <v>16</v>
      </c>
      <c r="H61" s="129"/>
      <c r="I61" s="129"/>
      <c r="J61" s="129"/>
      <c r="K61" s="129"/>
      <c r="L61" s="129">
        <v>16</v>
      </c>
      <c r="M61" s="129"/>
      <c r="N61" s="129"/>
      <c r="O61" s="129"/>
      <c r="P61" s="129"/>
      <c r="Q61" s="129"/>
      <c r="R61" s="129"/>
      <c r="S61" s="129"/>
      <c r="T61" s="129"/>
      <c r="U61" s="336"/>
      <c r="V61" s="163" t="s">
        <v>60</v>
      </c>
      <c r="W61" s="324"/>
    </row>
    <row r="62" spans="1:23" ht="12" customHeight="1">
      <c r="A62" s="280"/>
      <c r="B62" s="280"/>
      <c r="C62" s="146">
        <v>107029</v>
      </c>
      <c r="D62" s="279" t="s">
        <v>97</v>
      </c>
      <c r="E62" s="283">
        <f>F62/8*0.5</f>
        <v>3</v>
      </c>
      <c r="F62" s="129">
        <v>48</v>
      </c>
      <c r="G62" s="129">
        <v>40</v>
      </c>
      <c r="H62" s="129">
        <v>8</v>
      </c>
      <c r="I62" s="129"/>
      <c r="J62" s="129"/>
      <c r="K62" s="129"/>
      <c r="L62" s="129"/>
      <c r="M62" s="129"/>
      <c r="N62" s="129"/>
      <c r="O62" s="129"/>
      <c r="P62" s="129"/>
      <c r="Q62" s="129">
        <v>48</v>
      </c>
      <c r="R62" s="129"/>
      <c r="S62" s="129"/>
      <c r="T62" s="129"/>
      <c r="U62" s="336"/>
      <c r="V62" s="163" t="s">
        <v>60</v>
      </c>
      <c r="W62" s="324"/>
    </row>
    <row r="63" spans="1:23" ht="12" customHeight="1">
      <c r="A63" s="280"/>
      <c r="B63" s="280"/>
      <c r="C63" s="146">
        <v>107033</v>
      </c>
      <c r="D63" s="279" t="s">
        <v>98</v>
      </c>
      <c r="E63" s="283">
        <f>F63/8*0.5</f>
        <v>2</v>
      </c>
      <c r="F63" s="129">
        <v>32</v>
      </c>
      <c r="G63" s="129">
        <v>20</v>
      </c>
      <c r="H63" s="129"/>
      <c r="I63" s="129">
        <v>12</v>
      </c>
      <c r="J63" s="129"/>
      <c r="K63" s="129"/>
      <c r="L63" s="129">
        <v>32</v>
      </c>
      <c r="M63" s="129"/>
      <c r="N63" s="129"/>
      <c r="O63" s="129"/>
      <c r="P63" s="129"/>
      <c r="Q63" s="129"/>
      <c r="R63" s="129"/>
      <c r="S63" s="129"/>
      <c r="T63" s="129"/>
      <c r="U63" s="336"/>
      <c r="V63" s="163" t="s">
        <v>60</v>
      </c>
      <c r="W63" s="324"/>
    </row>
    <row r="64" spans="1:23" ht="12" customHeight="1">
      <c r="A64" s="280"/>
      <c r="B64" s="280"/>
      <c r="C64" s="146">
        <v>107039</v>
      </c>
      <c r="D64" s="279" t="s">
        <v>99</v>
      </c>
      <c r="E64" s="283">
        <v>2</v>
      </c>
      <c r="F64" s="129">
        <v>32</v>
      </c>
      <c r="G64" s="129">
        <v>28</v>
      </c>
      <c r="H64" s="129">
        <v>4</v>
      </c>
      <c r="I64" s="129"/>
      <c r="J64" s="129"/>
      <c r="K64" s="129"/>
      <c r="L64" s="129"/>
      <c r="M64" s="129"/>
      <c r="N64" s="129"/>
      <c r="O64" s="129"/>
      <c r="P64" s="129"/>
      <c r="Q64" s="129"/>
      <c r="R64" s="129">
        <v>32</v>
      </c>
      <c r="S64" s="129"/>
      <c r="T64" s="129"/>
      <c r="U64" s="336"/>
      <c r="V64" s="163" t="s">
        <v>60</v>
      </c>
      <c r="W64" s="324"/>
    </row>
    <row r="65" spans="1:23" ht="12" customHeight="1">
      <c r="A65" s="280"/>
      <c r="B65" s="280"/>
      <c r="C65" s="146">
        <v>107016</v>
      </c>
      <c r="D65" s="279" t="s">
        <v>100</v>
      </c>
      <c r="E65" s="283">
        <f>F65/8*0.5</f>
        <v>2.5</v>
      </c>
      <c r="F65" s="129">
        <v>40</v>
      </c>
      <c r="G65" s="129">
        <v>32</v>
      </c>
      <c r="H65" s="129">
        <v>8</v>
      </c>
      <c r="I65" s="129"/>
      <c r="J65" s="129"/>
      <c r="K65" s="129"/>
      <c r="L65" s="129"/>
      <c r="M65" s="129"/>
      <c r="N65" s="129"/>
      <c r="O65" s="129"/>
      <c r="P65" s="129"/>
      <c r="Q65" s="129"/>
      <c r="R65" s="129">
        <v>40</v>
      </c>
      <c r="S65" s="129"/>
      <c r="T65" s="129"/>
      <c r="U65" s="336"/>
      <c r="V65" s="163" t="s">
        <v>60</v>
      </c>
      <c r="W65" s="324"/>
    </row>
    <row r="66" spans="1:23" ht="12" customHeight="1">
      <c r="A66" s="280"/>
      <c r="B66" s="280"/>
      <c r="C66" s="146">
        <v>107025</v>
      </c>
      <c r="D66" s="279" t="s">
        <v>101</v>
      </c>
      <c r="E66" s="283">
        <f>F66/8*0.5</f>
        <v>2</v>
      </c>
      <c r="F66" s="129">
        <v>32</v>
      </c>
      <c r="G66" s="129">
        <v>32</v>
      </c>
      <c r="H66" s="129"/>
      <c r="I66" s="129"/>
      <c r="J66" s="129"/>
      <c r="K66" s="129"/>
      <c r="L66" s="129"/>
      <c r="M66" s="129"/>
      <c r="N66" s="129"/>
      <c r="O66" s="129"/>
      <c r="P66" s="129"/>
      <c r="Q66" s="129"/>
      <c r="R66" s="129"/>
      <c r="S66" s="129"/>
      <c r="T66" s="129">
        <v>32</v>
      </c>
      <c r="U66" s="336"/>
      <c r="V66" s="163" t="s">
        <v>60</v>
      </c>
      <c r="W66" s="324"/>
    </row>
    <row r="67" spans="1:23" ht="12" customHeight="1">
      <c r="A67" s="280"/>
      <c r="B67" s="280"/>
      <c r="C67" s="146"/>
      <c r="D67" s="294" t="s">
        <v>92</v>
      </c>
      <c r="E67" s="286">
        <f>SUM(E61:E66)</f>
        <v>12.5</v>
      </c>
      <c r="F67" s="286">
        <f aca="true" t="shared" si="4" ref="F67:U67">SUM(F61:F66)</f>
        <v>200</v>
      </c>
      <c r="G67" s="286"/>
      <c r="H67" s="286"/>
      <c r="I67" s="286"/>
      <c r="J67" s="286">
        <f t="shared" si="4"/>
        <v>0</v>
      </c>
      <c r="K67" s="286">
        <f t="shared" si="4"/>
        <v>0</v>
      </c>
      <c r="L67" s="286">
        <f t="shared" si="4"/>
        <v>48</v>
      </c>
      <c r="M67" s="286">
        <f t="shared" si="4"/>
        <v>0</v>
      </c>
      <c r="N67" s="286">
        <f t="shared" si="4"/>
        <v>0</v>
      </c>
      <c r="O67" s="286">
        <f t="shared" si="4"/>
        <v>0</v>
      </c>
      <c r="P67" s="286">
        <f t="shared" si="4"/>
        <v>0</v>
      </c>
      <c r="Q67" s="286">
        <f t="shared" si="4"/>
        <v>48</v>
      </c>
      <c r="R67" s="286">
        <f t="shared" si="4"/>
        <v>72</v>
      </c>
      <c r="S67" s="286">
        <f t="shared" si="4"/>
        <v>0</v>
      </c>
      <c r="T67" s="286">
        <f t="shared" si="4"/>
        <v>32</v>
      </c>
      <c r="U67" s="286">
        <f t="shared" si="4"/>
        <v>0</v>
      </c>
      <c r="V67" s="163" t="s">
        <v>60</v>
      </c>
      <c r="W67" s="324"/>
    </row>
    <row r="68" spans="1:23" ht="12" customHeight="1">
      <c r="A68" s="280"/>
      <c r="B68" s="301"/>
      <c r="C68" s="298" t="s">
        <v>102</v>
      </c>
      <c r="D68" s="299"/>
      <c r="E68" s="339">
        <f>E60+E67</f>
        <v>18</v>
      </c>
      <c r="F68" s="339">
        <f aca="true" t="shared" si="5" ref="F68:U68">F60+F67</f>
        <v>288</v>
      </c>
      <c r="G68" s="339">
        <f t="shared" si="5"/>
        <v>0</v>
      </c>
      <c r="H68" s="339">
        <f t="shared" si="5"/>
        <v>0</v>
      </c>
      <c r="I68" s="339">
        <f t="shared" si="5"/>
        <v>0</v>
      </c>
      <c r="J68" s="339">
        <f t="shared" si="5"/>
        <v>0</v>
      </c>
      <c r="K68" s="339">
        <f t="shared" si="5"/>
        <v>0</v>
      </c>
      <c r="L68" s="339">
        <f t="shared" si="5"/>
        <v>48</v>
      </c>
      <c r="M68" s="339">
        <f t="shared" si="5"/>
        <v>0</v>
      </c>
      <c r="N68" s="339">
        <f t="shared" si="5"/>
        <v>0</v>
      </c>
      <c r="O68" s="339">
        <f t="shared" si="5"/>
        <v>0</v>
      </c>
      <c r="P68" s="339">
        <f t="shared" si="5"/>
        <v>0</v>
      </c>
      <c r="Q68" s="339">
        <f t="shared" si="5"/>
        <v>136</v>
      </c>
      <c r="R68" s="339">
        <f t="shared" si="5"/>
        <v>72</v>
      </c>
      <c r="S68" s="339">
        <f t="shared" si="5"/>
        <v>0</v>
      </c>
      <c r="T68" s="339">
        <f t="shared" si="5"/>
        <v>32</v>
      </c>
      <c r="U68" s="339">
        <f t="shared" si="5"/>
        <v>0</v>
      </c>
      <c r="V68" s="335"/>
      <c r="W68" s="359"/>
    </row>
    <row r="69" spans="1:23" ht="12" customHeight="1">
      <c r="A69" s="280"/>
      <c r="B69" s="340" t="s">
        <v>103</v>
      </c>
      <c r="C69" s="146">
        <v>107050</v>
      </c>
      <c r="D69" s="287" t="s">
        <v>104</v>
      </c>
      <c r="E69" s="283">
        <f>F69/8*0.5</f>
        <v>3</v>
      </c>
      <c r="F69" s="129">
        <v>48</v>
      </c>
      <c r="G69" s="129">
        <v>42</v>
      </c>
      <c r="H69" s="129">
        <v>6</v>
      </c>
      <c r="I69" s="129"/>
      <c r="J69" s="129"/>
      <c r="K69" s="129"/>
      <c r="L69" s="129"/>
      <c r="M69" s="129"/>
      <c r="N69" s="129"/>
      <c r="O69" s="129"/>
      <c r="P69" s="129"/>
      <c r="Q69" s="129"/>
      <c r="R69" s="129">
        <v>48</v>
      </c>
      <c r="S69" s="129"/>
      <c r="T69" s="129"/>
      <c r="U69" s="325"/>
      <c r="V69" s="163" t="s">
        <v>105</v>
      </c>
      <c r="W69" s="115" t="s">
        <v>106</v>
      </c>
    </row>
    <row r="70" spans="1:23" ht="12" customHeight="1">
      <c r="A70" s="280"/>
      <c r="B70" s="261"/>
      <c r="C70" s="341">
        <v>107041</v>
      </c>
      <c r="D70" s="342" t="s">
        <v>107</v>
      </c>
      <c r="E70" s="310">
        <f>F70/8*0.5</f>
        <v>2.5</v>
      </c>
      <c r="F70" s="134">
        <v>40</v>
      </c>
      <c r="G70" s="134">
        <v>32</v>
      </c>
      <c r="H70" s="134">
        <v>8</v>
      </c>
      <c r="I70" s="134"/>
      <c r="J70" s="134"/>
      <c r="K70" s="134"/>
      <c r="L70" s="134"/>
      <c r="M70" s="134"/>
      <c r="N70" s="134"/>
      <c r="O70" s="134"/>
      <c r="P70" s="134"/>
      <c r="Q70" s="134"/>
      <c r="R70" s="134">
        <v>40</v>
      </c>
      <c r="S70" s="134"/>
      <c r="T70" s="134"/>
      <c r="U70" s="115"/>
      <c r="V70" s="360" t="s">
        <v>105</v>
      </c>
      <c r="W70" s="117"/>
    </row>
    <row r="71" spans="1:23" ht="12" customHeight="1">
      <c r="A71" s="280"/>
      <c r="B71" s="261"/>
      <c r="C71" s="343"/>
      <c r="D71" s="344"/>
      <c r="E71" s="345"/>
      <c r="F71" s="328"/>
      <c r="G71" s="328"/>
      <c r="H71" s="328"/>
      <c r="I71" s="328"/>
      <c r="J71" s="328"/>
      <c r="K71" s="328"/>
      <c r="L71" s="328"/>
      <c r="M71" s="328"/>
      <c r="N71" s="328"/>
      <c r="O71" s="328"/>
      <c r="P71" s="328"/>
      <c r="Q71" s="328"/>
      <c r="R71" s="328"/>
      <c r="S71" s="328"/>
      <c r="T71" s="328"/>
      <c r="U71" s="116"/>
      <c r="V71" s="330"/>
      <c r="W71" s="117"/>
    </row>
    <row r="72" spans="1:23" ht="12" customHeight="1">
      <c r="A72" s="280"/>
      <c r="B72" s="261"/>
      <c r="C72" s="281">
        <v>107201</v>
      </c>
      <c r="D72" s="37" t="s">
        <v>108</v>
      </c>
      <c r="E72" s="282">
        <f>F72/8*0.5</f>
        <v>2.5</v>
      </c>
      <c r="F72" s="126">
        <v>40</v>
      </c>
      <c r="G72" s="126">
        <v>36</v>
      </c>
      <c r="H72" s="126">
        <v>4</v>
      </c>
      <c r="I72" s="126"/>
      <c r="J72" s="126"/>
      <c r="K72" s="126"/>
      <c r="L72" s="126"/>
      <c r="M72" s="126"/>
      <c r="N72" s="126"/>
      <c r="O72" s="126">
        <v>40</v>
      </c>
      <c r="P72" s="333"/>
      <c r="Q72" s="333"/>
      <c r="R72" s="333"/>
      <c r="S72" s="333"/>
      <c r="T72" s="333"/>
      <c r="U72" s="361"/>
      <c r="V72" s="163" t="s">
        <v>105</v>
      </c>
      <c r="W72" s="117"/>
    </row>
    <row r="73" spans="1:23" ht="12" customHeight="1">
      <c r="A73" s="280"/>
      <c r="B73" s="280"/>
      <c r="C73" s="298" t="s">
        <v>109</v>
      </c>
      <c r="D73" s="299"/>
      <c r="E73" s="339">
        <f>SUM(E69:E72)</f>
        <v>8</v>
      </c>
      <c r="F73" s="334">
        <f>SUM(F69:F72)</f>
        <v>128</v>
      </c>
      <c r="G73" s="334"/>
      <c r="H73" s="346">
        <f>SUM(H69:H72)</f>
        <v>18</v>
      </c>
      <c r="I73" s="334"/>
      <c r="J73" s="334"/>
      <c r="K73" s="334"/>
      <c r="L73" s="334"/>
      <c r="M73" s="334"/>
      <c r="N73" s="334"/>
      <c r="O73" s="334"/>
      <c r="P73" s="334"/>
      <c r="Q73" s="334"/>
      <c r="R73" s="334">
        <f>SUM(R69:R72)</f>
        <v>88</v>
      </c>
      <c r="S73" s="334"/>
      <c r="T73" s="334">
        <f>SUM(T69:T72)</f>
        <v>0</v>
      </c>
      <c r="U73" s="334"/>
      <c r="V73" s="335"/>
      <c r="W73" s="324"/>
    </row>
    <row r="74" spans="1:23" ht="12" customHeight="1">
      <c r="A74" s="280"/>
      <c r="B74" s="280"/>
      <c r="C74" s="146">
        <v>107113</v>
      </c>
      <c r="D74" s="287" t="s">
        <v>110</v>
      </c>
      <c r="E74" s="283">
        <f>F74/8*0.5</f>
        <v>2.5</v>
      </c>
      <c r="F74" s="129">
        <v>40</v>
      </c>
      <c r="G74" s="129">
        <v>40</v>
      </c>
      <c r="H74" s="129"/>
      <c r="I74" s="129"/>
      <c r="J74" s="129"/>
      <c r="K74" s="129"/>
      <c r="L74" s="129"/>
      <c r="M74" s="129"/>
      <c r="N74" s="129"/>
      <c r="O74" s="129"/>
      <c r="P74" s="129"/>
      <c r="Q74" s="129"/>
      <c r="R74" s="129">
        <v>40</v>
      </c>
      <c r="S74" s="334"/>
      <c r="T74" s="334"/>
      <c r="U74" s="362"/>
      <c r="V74" s="163" t="s">
        <v>111</v>
      </c>
      <c r="W74" s="324"/>
    </row>
    <row r="75" spans="1:23" ht="12" customHeight="1">
      <c r="A75" s="280"/>
      <c r="B75" s="280"/>
      <c r="C75" s="281">
        <v>107177</v>
      </c>
      <c r="D75" s="309" t="s">
        <v>112</v>
      </c>
      <c r="E75" s="282">
        <f>F75/8*0.5</f>
        <v>2</v>
      </c>
      <c r="F75" s="126">
        <v>32</v>
      </c>
      <c r="G75" s="126">
        <v>32</v>
      </c>
      <c r="H75" s="126"/>
      <c r="I75" s="126"/>
      <c r="J75" s="126"/>
      <c r="K75" s="126"/>
      <c r="L75" s="126"/>
      <c r="M75" s="126"/>
      <c r="N75" s="126"/>
      <c r="O75" s="126"/>
      <c r="P75" s="126"/>
      <c r="Q75" s="126">
        <v>32</v>
      </c>
      <c r="R75" s="126"/>
      <c r="S75" s="363"/>
      <c r="T75" s="363"/>
      <c r="U75" s="364"/>
      <c r="V75" s="365" t="s">
        <v>111</v>
      </c>
      <c r="W75" s="324"/>
    </row>
    <row r="76" spans="1:23" ht="12" customHeight="1">
      <c r="A76" s="280"/>
      <c r="B76" s="280"/>
      <c r="C76" s="146">
        <v>107181</v>
      </c>
      <c r="D76" s="287" t="s">
        <v>113</v>
      </c>
      <c r="E76" s="283">
        <f aca="true" t="shared" si="6" ref="E76:E82">F76/8*0.5</f>
        <v>3</v>
      </c>
      <c r="F76" s="129">
        <v>48</v>
      </c>
      <c r="G76" s="129">
        <v>40</v>
      </c>
      <c r="H76" s="129">
        <v>8</v>
      </c>
      <c r="I76" s="129"/>
      <c r="J76" s="129"/>
      <c r="K76" s="129"/>
      <c r="L76" s="129"/>
      <c r="M76" s="129"/>
      <c r="N76" s="129"/>
      <c r="O76" s="129"/>
      <c r="P76" s="129"/>
      <c r="Q76" s="129"/>
      <c r="R76" s="129">
        <v>48</v>
      </c>
      <c r="S76" s="129"/>
      <c r="T76" s="129"/>
      <c r="U76" s="325"/>
      <c r="V76" s="163" t="s">
        <v>111</v>
      </c>
      <c r="W76" s="324"/>
    </row>
    <row r="77" spans="1:23" ht="12" customHeight="1">
      <c r="A77" s="280"/>
      <c r="B77" s="280"/>
      <c r="C77" s="146">
        <v>107179</v>
      </c>
      <c r="D77" s="287" t="s">
        <v>114</v>
      </c>
      <c r="E77" s="283">
        <f t="shared" si="6"/>
        <v>2</v>
      </c>
      <c r="F77" s="129">
        <v>32</v>
      </c>
      <c r="G77" s="129">
        <v>32</v>
      </c>
      <c r="H77" s="129"/>
      <c r="I77" s="129"/>
      <c r="J77" s="129"/>
      <c r="K77" s="129"/>
      <c r="L77" s="129"/>
      <c r="M77" s="129"/>
      <c r="N77" s="129"/>
      <c r="O77" s="129"/>
      <c r="P77" s="129"/>
      <c r="Q77" s="129"/>
      <c r="R77" s="129"/>
      <c r="S77" s="129"/>
      <c r="T77" s="129">
        <v>32</v>
      </c>
      <c r="U77" s="325"/>
      <c r="V77" s="163" t="s">
        <v>111</v>
      </c>
      <c r="W77" s="324"/>
    </row>
    <row r="78" spans="1:23" ht="12" customHeight="1">
      <c r="A78" s="280"/>
      <c r="B78" s="280"/>
      <c r="C78" s="146">
        <v>107051</v>
      </c>
      <c r="D78" s="287" t="s">
        <v>115</v>
      </c>
      <c r="E78" s="283">
        <f t="shared" si="6"/>
        <v>2.5</v>
      </c>
      <c r="F78" s="129">
        <v>40</v>
      </c>
      <c r="G78" s="129">
        <v>40</v>
      </c>
      <c r="H78" s="129"/>
      <c r="I78" s="129"/>
      <c r="J78" s="129"/>
      <c r="K78" s="129"/>
      <c r="L78" s="129"/>
      <c r="M78" s="129"/>
      <c r="N78" s="129"/>
      <c r="O78" s="129"/>
      <c r="P78" s="129"/>
      <c r="Q78" s="129"/>
      <c r="R78" s="129"/>
      <c r="S78" s="129"/>
      <c r="T78" s="129">
        <v>40</v>
      </c>
      <c r="U78" s="325"/>
      <c r="V78" s="163" t="s">
        <v>111</v>
      </c>
      <c r="W78" s="324"/>
    </row>
    <row r="79" spans="1:26" ht="12" customHeight="1">
      <c r="A79" s="280"/>
      <c r="B79" s="280"/>
      <c r="C79" s="146">
        <v>107037</v>
      </c>
      <c r="D79" s="287" t="s">
        <v>116</v>
      </c>
      <c r="E79" s="283">
        <f t="shared" si="6"/>
        <v>2</v>
      </c>
      <c r="F79" s="129">
        <v>32</v>
      </c>
      <c r="G79" s="129">
        <v>32</v>
      </c>
      <c r="H79" s="129"/>
      <c r="I79" s="129"/>
      <c r="J79" s="129"/>
      <c r="K79" s="129"/>
      <c r="L79" s="129"/>
      <c r="M79" s="129"/>
      <c r="N79" s="129"/>
      <c r="O79" s="129"/>
      <c r="P79" s="129"/>
      <c r="Q79" s="129"/>
      <c r="R79" s="129">
        <v>32</v>
      </c>
      <c r="S79" s="129"/>
      <c r="T79" s="129"/>
      <c r="U79" s="325"/>
      <c r="V79" s="163" t="s">
        <v>111</v>
      </c>
      <c r="W79" s="324"/>
      <c r="Y79" s="64"/>
      <c r="Z79" s="370"/>
    </row>
    <row r="80" spans="1:26" ht="12" customHeight="1">
      <c r="A80" s="280"/>
      <c r="B80" s="280"/>
      <c r="C80" s="146">
        <v>107350</v>
      </c>
      <c r="D80" s="287" t="s">
        <v>117</v>
      </c>
      <c r="E80" s="283">
        <f t="shared" si="6"/>
        <v>2</v>
      </c>
      <c r="F80" s="129">
        <v>32</v>
      </c>
      <c r="G80" s="129">
        <v>32</v>
      </c>
      <c r="H80" s="129"/>
      <c r="I80" s="129"/>
      <c r="J80" s="129"/>
      <c r="K80" s="129"/>
      <c r="L80" s="129"/>
      <c r="M80" s="129"/>
      <c r="N80" s="129"/>
      <c r="O80" s="129"/>
      <c r="P80" s="129"/>
      <c r="Q80" s="129"/>
      <c r="R80" s="129"/>
      <c r="S80" s="129"/>
      <c r="T80" s="129">
        <v>32</v>
      </c>
      <c r="U80" s="325"/>
      <c r="V80" s="163" t="s">
        <v>111</v>
      </c>
      <c r="W80" s="324"/>
      <c r="Y80" s="64"/>
      <c r="Z80" s="370"/>
    </row>
    <row r="81" spans="1:26" ht="12" customHeight="1">
      <c r="A81" s="280"/>
      <c r="B81" s="280"/>
      <c r="C81" s="297">
        <v>107351</v>
      </c>
      <c r="D81" s="287" t="s">
        <v>118</v>
      </c>
      <c r="E81" s="283">
        <f t="shared" si="6"/>
        <v>2</v>
      </c>
      <c r="F81" s="129">
        <v>32</v>
      </c>
      <c r="G81" s="129">
        <v>32</v>
      </c>
      <c r="H81" s="129"/>
      <c r="I81" s="129"/>
      <c r="J81" s="129"/>
      <c r="K81" s="129"/>
      <c r="L81" s="129"/>
      <c r="M81" s="129"/>
      <c r="N81" s="129"/>
      <c r="O81" s="129"/>
      <c r="P81" s="129"/>
      <c r="Q81" s="129"/>
      <c r="R81" s="129"/>
      <c r="S81" s="129"/>
      <c r="T81" s="129">
        <v>32</v>
      </c>
      <c r="U81" s="325"/>
      <c r="V81" s="163" t="s">
        <v>111</v>
      </c>
      <c r="W81" s="324"/>
      <c r="Y81" s="64"/>
      <c r="Z81" s="64"/>
    </row>
    <row r="82" spans="1:26" ht="12" customHeight="1">
      <c r="A82" s="280"/>
      <c r="B82" s="280"/>
      <c r="C82" s="297">
        <v>107352</v>
      </c>
      <c r="D82" s="279" t="s">
        <v>119</v>
      </c>
      <c r="E82" s="283">
        <f t="shared" si="6"/>
        <v>2</v>
      </c>
      <c r="F82" s="129">
        <v>32</v>
      </c>
      <c r="G82" s="129">
        <v>32</v>
      </c>
      <c r="H82" s="151"/>
      <c r="I82" s="151"/>
      <c r="J82" s="151"/>
      <c r="K82" s="151"/>
      <c r="L82" s="151"/>
      <c r="M82" s="151"/>
      <c r="N82" s="151"/>
      <c r="O82" s="151"/>
      <c r="P82" s="151"/>
      <c r="Q82" s="151"/>
      <c r="R82" s="151"/>
      <c r="S82" s="151"/>
      <c r="T82" s="129">
        <v>32</v>
      </c>
      <c r="U82" s="151"/>
      <c r="V82" s="163" t="s">
        <v>111</v>
      </c>
      <c r="W82" s="324"/>
      <c r="Y82" s="54"/>
      <c r="Z82" s="370"/>
    </row>
    <row r="83" spans="1:26" ht="12" customHeight="1">
      <c r="A83" s="280"/>
      <c r="B83" s="301"/>
      <c r="C83" s="347" t="s">
        <v>109</v>
      </c>
      <c r="D83" s="348"/>
      <c r="E83" s="339">
        <f>SUM(E74:E82)</f>
        <v>20</v>
      </c>
      <c r="F83" s="339">
        <f aca="true" t="shared" si="7" ref="F83:U83">SUM(F74:F82)</f>
        <v>320</v>
      </c>
      <c r="G83" s="339"/>
      <c r="H83" s="339"/>
      <c r="I83" s="339">
        <f t="shared" si="7"/>
        <v>0</v>
      </c>
      <c r="J83" s="339">
        <f t="shared" si="7"/>
        <v>0</v>
      </c>
      <c r="K83" s="339">
        <f t="shared" si="7"/>
        <v>0</v>
      </c>
      <c r="L83" s="339">
        <f t="shared" si="7"/>
        <v>0</v>
      </c>
      <c r="M83" s="339">
        <f t="shared" si="7"/>
        <v>0</v>
      </c>
      <c r="N83" s="339">
        <f t="shared" si="7"/>
        <v>0</v>
      </c>
      <c r="O83" s="339">
        <f t="shared" si="7"/>
        <v>0</v>
      </c>
      <c r="P83" s="339">
        <f t="shared" si="7"/>
        <v>0</v>
      </c>
      <c r="Q83" s="339">
        <f t="shared" si="7"/>
        <v>32</v>
      </c>
      <c r="R83" s="339">
        <f t="shared" si="7"/>
        <v>120</v>
      </c>
      <c r="S83" s="339">
        <f t="shared" si="7"/>
        <v>0</v>
      </c>
      <c r="T83" s="339">
        <f t="shared" si="7"/>
        <v>168</v>
      </c>
      <c r="U83" s="339">
        <f t="shared" si="7"/>
        <v>0</v>
      </c>
      <c r="V83" s="335"/>
      <c r="W83" s="359"/>
      <c r="Y83" s="54"/>
      <c r="Z83" s="370"/>
    </row>
    <row r="84" spans="1:26" ht="12" customHeight="1">
      <c r="A84" s="306" t="s">
        <v>120</v>
      </c>
      <c r="B84" s="306" t="s">
        <v>121</v>
      </c>
      <c r="C84" s="146">
        <v>133001</v>
      </c>
      <c r="D84" s="287" t="s">
        <v>122</v>
      </c>
      <c r="E84" s="106">
        <v>1.5</v>
      </c>
      <c r="F84" s="107">
        <v>24</v>
      </c>
      <c r="G84" s="107">
        <v>16</v>
      </c>
      <c r="H84" s="349"/>
      <c r="I84" s="349"/>
      <c r="J84" s="107">
        <v>8</v>
      </c>
      <c r="K84" s="107"/>
      <c r="L84" s="107">
        <v>24</v>
      </c>
      <c r="M84" s="107"/>
      <c r="N84" s="107"/>
      <c r="O84" s="107"/>
      <c r="P84" s="107"/>
      <c r="Q84" s="107"/>
      <c r="R84" s="107"/>
      <c r="S84" s="107"/>
      <c r="T84" s="107"/>
      <c r="U84" s="107"/>
      <c r="V84" s="130" t="s">
        <v>123</v>
      </c>
      <c r="W84" s="115" t="s">
        <v>124</v>
      </c>
      <c r="Y84" s="54"/>
      <c r="Z84" s="370"/>
    </row>
    <row r="85" spans="1:26" ht="12" customHeight="1">
      <c r="A85" s="307"/>
      <c r="B85" s="280"/>
      <c r="C85" s="297">
        <v>107330</v>
      </c>
      <c r="D85" s="287" t="s">
        <v>125</v>
      </c>
      <c r="E85" s="106">
        <v>2</v>
      </c>
      <c r="F85" s="107">
        <v>32</v>
      </c>
      <c r="G85" s="107">
        <v>20</v>
      </c>
      <c r="H85" s="350"/>
      <c r="I85" s="107">
        <v>12</v>
      </c>
      <c r="J85" s="350"/>
      <c r="K85" s="350"/>
      <c r="L85" s="350"/>
      <c r="M85" s="350"/>
      <c r="N85" s="350"/>
      <c r="O85" s="350"/>
      <c r="P85" s="350"/>
      <c r="Q85" s="350"/>
      <c r="R85" s="107"/>
      <c r="S85" s="350"/>
      <c r="T85" s="107">
        <v>32</v>
      </c>
      <c r="U85" s="107"/>
      <c r="V85" s="130" t="s">
        <v>123</v>
      </c>
      <c r="W85" s="324"/>
      <c r="Y85" s="64"/>
      <c r="Z85" s="64"/>
    </row>
    <row r="86" spans="1:26" ht="12" customHeight="1">
      <c r="A86" s="307"/>
      <c r="B86" s="280"/>
      <c r="C86" s="351" t="s">
        <v>126</v>
      </c>
      <c r="D86" s="299"/>
      <c r="E86" s="292">
        <f>SUM(E84:E85)</f>
        <v>3.5</v>
      </c>
      <c r="F86" s="321">
        <f>SUM(F84:F85)</f>
        <v>56</v>
      </c>
      <c r="G86" s="321"/>
      <c r="H86" s="321"/>
      <c r="I86" s="321">
        <f>SUM(I84:I85)</f>
        <v>12</v>
      </c>
      <c r="J86" s="321">
        <f>SUM(J84:J85)</f>
        <v>8</v>
      </c>
      <c r="K86" s="321"/>
      <c r="L86" s="321"/>
      <c r="M86" s="321"/>
      <c r="N86" s="321"/>
      <c r="O86" s="321"/>
      <c r="P86" s="321"/>
      <c r="Q86" s="321"/>
      <c r="R86" s="321">
        <f>SUM(R84:R85)</f>
        <v>0</v>
      </c>
      <c r="S86" s="321"/>
      <c r="T86" s="321">
        <f>SUM(T84:T85)</f>
        <v>32</v>
      </c>
      <c r="U86" s="107"/>
      <c r="V86" s="130"/>
      <c r="W86" s="324"/>
      <c r="Y86" s="64"/>
      <c r="Z86" s="371"/>
    </row>
    <row r="87" spans="1:26" ht="12" customHeight="1">
      <c r="A87" s="307"/>
      <c r="B87" s="280"/>
      <c r="C87" s="146">
        <v>107288</v>
      </c>
      <c r="D87" s="287" t="s">
        <v>127</v>
      </c>
      <c r="E87" s="106">
        <f>F87/8*0.5</f>
        <v>1</v>
      </c>
      <c r="F87" s="107">
        <v>16</v>
      </c>
      <c r="G87" s="107">
        <v>16</v>
      </c>
      <c r="H87" s="82"/>
      <c r="I87" s="82"/>
      <c r="J87" s="358"/>
      <c r="K87" s="358"/>
      <c r="L87" s="358"/>
      <c r="M87" s="358"/>
      <c r="N87" s="358"/>
      <c r="O87" s="358"/>
      <c r="P87" s="358"/>
      <c r="Q87" s="358"/>
      <c r="R87" s="107"/>
      <c r="S87" s="73"/>
      <c r="T87" s="107">
        <v>16</v>
      </c>
      <c r="U87" s="107"/>
      <c r="V87" s="130" t="s">
        <v>63</v>
      </c>
      <c r="W87" s="324"/>
      <c r="Y87" s="64"/>
      <c r="Z87" s="372"/>
    </row>
    <row r="88" spans="1:26" ht="12" customHeight="1">
      <c r="A88" s="307"/>
      <c r="B88" s="280"/>
      <c r="C88" s="297">
        <v>107373</v>
      </c>
      <c r="D88" s="287" t="s">
        <v>128</v>
      </c>
      <c r="E88" s="106">
        <v>1</v>
      </c>
      <c r="F88" s="107">
        <v>16</v>
      </c>
      <c r="G88" s="107">
        <v>16</v>
      </c>
      <c r="H88" s="107"/>
      <c r="I88" s="107"/>
      <c r="J88" s="107"/>
      <c r="K88" s="107"/>
      <c r="L88" s="107"/>
      <c r="M88" s="107"/>
      <c r="N88" s="107"/>
      <c r="O88" s="107"/>
      <c r="P88" s="107"/>
      <c r="Q88" s="107"/>
      <c r="R88" s="107"/>
      <c r="S88" s="107"/>
      <c r="T88" s="107">
        <v>16</v>
      </c>
      <c r="U88" s="107"/>
      <c r="V88" s="130" t="s">
        <v>63</v>
      </c>
      <c r="W88" s="324"/>
      <c r="Y88" s="64"/>
      <c r="Z88" s="371"/>
    </row>
    <row r="89" spans="1:26" ht="12" customHeight="1">
      <c r="A89" s="307"/>
      <c r="B89" s="301"/>
      <c r="C89" s="351" t="s">
        <v>126</v>
      </c>
      <c r="D89" s="299"/>
      <c r="E89" s="292">
        <f>SUM(E87:E88)</f>
        <v>2</v>
      </c>
      <c r="F89" s="292">
        <f aca="true" t="shared" si="8" ref="F89:U89">SUM(F87:F88)</f>
        <v>32</v>
      </c>
      <c r="G89" s="292"/>
      <c r="H89" s="292">
        <f t="shared" si="8"/>
        <v>0</v>
      </c>
      <c r="I89" s="292">
        <f t="shared" si="8"/>
        <v>0</v>
      </c>
      <c r="J89" s="292">
        <f t="shared" si="8"/>
        <v>0</v>
      </c>
      <c r="K89" s="292">
        <f t="shared" si="8"/>
        <v>0</v>
      </c>
      <c r="L89" s="292">
        <f t="shared" si="8"/>
        <v>0</v>
      </c>
      <c r="M89" s="292">
        <f t="shared" si="8"/>
        <v>0</v>
      </c>
      <c r="N89" s="292">
        <f t="shared" si="8"/>
        <v>0</v>
      </c>
      <c r="O89" s="292">
        <f t="shared" si="8"/>
        <v>0</v>
      </c>
      <c r="P89" s="292">
        <f t="shared" si="8"/>
        <v>0</v>
      </c>
      <c r="Q89" s="292">
        <f t="shared" si="8"/>
        <v>0</v>
      </c>
      <c r="R89" s="292">
        <f t="shared" si="8"/>
        <v>0</v>
      </c>
      <c r="S89" s="292">
        <f t="shared" si="8"/>
        <v>0</v>
      </c>
      <c r="T89" s="292">
        <f t="shared" si="8"/>
        <v>32</v>
      </c>
      <c r="U89" s="292">
        <f t="shared" si="8"/>
        <v>0</v>
      </c>
      <c r="V89" s="130"/>
      <c r="W89" s="359"/>
      <c r="Y89" s="64"/>
      <c r="Z89" s="372"/>
    </row>
    <row r="90" spans="1:26" ht="39.75" customHeight="1">
      <c r="A90" s="352"/>
      <c r="B90" s="302" t="s">
        <v>129</v>
      </c>
      <c r="C90" s="353" t="s">
        <v>130</v>
      </c>
      <c r="D90" s="354"/>
      <c r="E90" s="354"/>
      <c r="F90" s="354"/>
      <c r="G90" s="354"/>
      <c r="H90" s="354"/>
      <c r="I90" s="354"/>
      <c r="J90" s="354"/>
      <c r="K90" s="354"/>
      <c r="L90" s="354"/>
      <c r="M90" s="354"/>
      <c r="N90" s="354"/>
      <c r="O90" s="354"/>
      <c r="P90" s="354"/>
      <c r="Q90" s="354"/>
      <c r="R90" s="354"/>
      <c r="S90" s="354"/>
      <c r="T90" s="354"/>
      <c r="U90" s="366"/>
      <c r="V90" s="367" t="s">
        <v>131</v>
      </c>
      <c r="W90" s="129" t="s">
        <v>132</v>
      </c>
      <c r="Y90" s="64"/>
      <c r="Z90" s="64"/>
    </row>
    <row r="91" spans="1:25" s="75" customFormat="1" ht="80.25" customHeight="1">
      <c r="A91" s="355" t="s">
        <v>133</v>
      </c>
      <c r="B91" s="355"/>
      <c r="C91" s="355"/>
      <c r="D91" s="355"/>
      <c r="E91" s="355"/>
      <c r="F91" s="355"/>
      <c r="G91" s="355"/>
      <c r="H91" s="355"/>
      <c r="I91" s="355"/>
      <c r="J91" s="355"/>
      <c r="K91" s="355"/>
      <c r="L91" s="355"/>
      <c r="M91" s="355"/>
      <c r="N91" s="355"/>
      <c r="O91" s="355"/>
      <c r="P91" s="355"/>
      <c r="Q91" s="355"/>
      <c r="R91" s="355"/>
      <c r="S91" s="355"/>
      <c r="T91" s="355"/>
      <c r="U91" s="355"/>
      <c r="V91" s="355"/>
      <c r="W91" s="355"/>
      <c r="Y91" s="373"/>
    </row>
    <row r="92" spans="3:23" s="75" customFormat="1" ht="12">
      <c r="C92" s="356"/>
      <c r="E92" s="357"/>
      <c r="F92" s="356"/>
      <c r="G92" s="356"/>
      <c r="H92" s="356"/>
      <c r="I92" s="356"/>
      <c r="J92" s="356"/>
      <c r="K92" s="356"/>
      <c r="L92" s="356"/>
      <c r="M92" s="356"/>
      <c r="N92" s="356"/>
      <c r="O92" s="356"/>
      <c r="P92" s="356"/>
      <c r="Q92" s="356"/>
      <c r="R92" s="356"/>
      <c r="S92" s="356"/>
      <c r="T92" s="356"/>
      <c r="U92" s="356"/>
      <c r="V92" s="368"/>
      <c r="W92" s="356"/>
    </row>
    <row r="93" spans="3:25" s="75" customFormat="1" ht="12">
      <c r="C93" s="356"/>
      <c r="E93" s="357"/>
      <c r="F93" s="356"/>
      <c r="G93" s="356"/>
      <c r="H93" s="356"/>
      <c r="I93" s="356"/>
      <c r="J93" s="356"/>
      <c r="K93" s="356"/>
      <c r="L93" s="356"/>
      <c r="M93" s="356"/>
      <c r="N93" s="356"/>
      <c r="O93" s="356"/>
      <c r="P93" s="356"/>
      <c r="Q93" s="356"/>
      <c r="R93" s="356"/>
      <c r="S93" s="356"/>
      <c r="T93" s="356"/>
      <c r="U93" s="356"/>
      <c r="V93" s="368"/>
      <c r="W93" s="356"/>
      <c r="Y93" s="373"/>
    </row>
    <row r="94" ht="12">
      <c r="V94" s="369"/>
    </row>
    <row r="95" ht="12">
      <c r="V95" s="369"/>
    </row>
    <row r="96" ht="12">
      <c r="V96" s="369"/>
    </row>
    <row r="97" ht="12">
      <c r="V97" s="369"/>
    </row>
    <row r="98" ht="12">
      <c r="V98" s="369"/>
    </row>
    <row r="99" ht="12">
      <c r="V99" s="369"/>
    </row>
    <row r="100" ht="12">
      <c r="V100" s="369"/>
    </row>
    <row r="101" ht="12">
      <c r="V101" s="369"/>
    </row>
    <row r="102" ht="12">
      <c r="V102" s="369"/>
    </row>
    <row r="103" ht="12">
      <c r="V103" s="369"/>
    </row>
    <row r="104" ht="12">
      <c r="V104" s="369"/>
    </row>
    <row r="105" ht="12">
      <c r="V105" s="369"/>
    </row>
    <row r="106" ht="12">
      <c r="V106" s="369"/>
    </row>
    <row r="107" ht="12">
      <c r="V107" s="369"/>
    </row>
    <row r="108" ht="12">
      <c r="V108" s="369"/>
    </row>
    <row r="109" ht="12">
      <c r="V109" s="369"/>
    </row>
    <row r="110" ht="12">
      <c r="V110" s="369"/>
    </row>
    <row r="111" ht="12">
      <c r="V111" s="369"/>
    </row>
    <row r="112" ht="12">
      <c r="V112" s="369"/>
    </row>
    <row r="113" ht="12">
      <c r="V113" s="369"/>
    </row>
    <row r="114" ht="12">
      <c r="V114" s="369"/>
    </row>
    <row r="115" ht="12">
      <c r="V115" s="369"/>
    </row>
    <row r="116" ht="12">
      <c r="V116" s="369"/>
    </row>
    <row r="117" ht="12">
      <c r="V117" s="369"/>
    </row>
    <row r="118" ht="12">
      <c r="V118" s="369"/>
    </row>
    <row r="119" ht="12">
      <c r="V119" s="369"/>
    </row>
    <row r="120" ht="12">
      <c r="V120" s="369"/>
    </row>
    <row r="121" ht="12">
      <c r="V121" s="369"/>
    </row>
    <row r="122" ht="12">
      <c r="V122" s="369"/>
    </row>
    <row r="123" ht="12">
      <c r="V123" s="369"/>
    </row>
    <row r="124" ht="12">
      <c r="V124" s="369"/>
    </row>
    <row r="125" ht="12">
      <c r="V125" s="369"/>
    </row>
    <row r="126" ht="12">
      <c r="V126" s="369"/>
    </row>
    <row r="127" ht="12">
      <c r="V127" s="369"/>
    </row>
    <row r="128" ht="12">
      <c r="V128" s="369"/>
    </row>
    <row r="129" ht="12">
      <c r="V129" s="369"/>
    </row>
    <row r="130" ht="12">
      <c r="V130" s="369"/>
    </row>
    <row r="131" ht="12">
      <c r="V131" s="369"/>
    </row>
    <row r="132" ht="12">
      <c r="V132" s="369"/>
    </row>
    <row r="133" ht="12">
      <c r="V133" s="369"/>
    </row>
    <row r="134" ht="12">
      <c r="V134" s="369"/>
    </row>
    <row r="135" ht="12">
      <c r="V135" s="369"/>
    </row>
    <row r="136" ht="12">
      <c r="V136" s="369"/>
    </row>
    <row r="137" ht="12">
      <c r="V137" s="369"/>
    </row>
    <row r="138" ht="12">
      <c r="V138" s="369"/>
    </row>
    <row r="139" ht="12">
      <c r="V139" s="369"/>
    </row>
    <row r="140" ht="12">
      <c r="V140" s="369"/>
    </row>
    <row r="141" ht="12">
      <c r="V141" s="369"/>
    </row>
    <row r="142" ht="12">
      <c r="V142" s="369"/>
    </row>
    <row r="143" ht="12">
      <c r="V143" s="369"/>
    </row>
    <row r="144" ht="12">
      <c r="V144" s="369"/>
    </row>
    <row r="145" ht="12">
      <c r="V145" s="369"/>
    </row>
    <row r="146" ht="12">
      <c r="V146" s="369"/>
    </row>
    <row r="147" ht="12">
      <c r="V147" s="369"/>
    </row>
    <row r="148" ht="12">
      <c r="V148" s="369"/>
    </row>
    <row r="149" ht="12">
      <c r="V149" s="369"/>
    </row>
    <row r="150" ht="12">
      <c r="V150" s="369"/>
    </row>
    <row r="151" ht="12">
      <c r="V151" s="369"/>
    </row>
    <row r="152" ht="12">
      <c r="V152" s="369"/>
    </row>
    <row r="153" ht="12">
      <c r="V153" s="369"/>
    </row>
    <row r="154" ht="12">
      <c r="V154" s="369"/>
    </row>
    <row r="155" ht="12">
      <c r="V155" s="369"/>
    </row>
    <row r="156" ht="12">
      <c r="V156" s="369"/>
    </row>
    <row r="157" ht="12">
      <c r="V157" s="369"/>
    </row>
    <row r="158" ht="12">
      <c r="V158" s="369"/>
    </row>
    <row r="159" ht="12">
      <c r="V159" s="369"/>
    </row>
    <row r="160" ht="12">
      <c r="V160" s="369"/>
    </row>
    <row r="161" ht="12">
      <c r="V161" s="369"/>
    </row>
    <row r="162" ht="12">
      <c r="V162" s="369"/>
    </row>
    <row r="163" ht="12">
      <c r="V163" s="369"/>
    </row>
    <row r="164" ht="12">
      <c r="V164" s="369"/>
    </row>
    <row r="165" ht="12">
      <c r="V165" s="369"/>
    </row>
    <row r="166" ht="12">
      <c r="V166" s="369"/>
    </row>
    <row r="167" ht="12">
      <c r="V167" s="369"/>
    </row>
    <row r="168" ht="12">
      <c r="V168" s="369"/>
    </row>
    <row r="169" ht="12">
      <c r="V169" s="369"/>
    </row>
    <row r="170" ht="12">
      <c r="V170" s="369"/>
    </row>
    <row r="171" ht="12">
      <c r="V171" s="369"/>
    </row>
    <row r="172" ht="12">
      <c r="V172" s="369"/>
    </row>
    <row r="173" ht="12">
      <c r="V173" s="369"/>
    </row>
    <row r="174" ht="12">
      <c r="V174" s="369"/>
    </row>
    <row r="175" ht="12">
      <c r="V175" s="369"/>
    </row>
    <row r="176" ht="12">
      <c r="V176" s="369"/>
    </row>
    <row r="177" ht="12">
      <c r="V177" s="369"/>
    </row>
    <row r="178" ht="12">
      <c r="V178" s="369"/>
    </row>
    <row r="179" ht="12">
      <c r="V179" s="369"/>
    </row>
    <row r="180" ht="12">
      <c r="V180" s="369"/>
    </row>
    <row r="181" ht="12">
      <c r="V181" s="369"/>
    </row>
    <row r="182" ht="12">
      <c r="V182" s="369"/>
    </row>
    <row r="183" ht="12">
      <c r="V183" s="369"/>
    </row>
    <row r="184" ht="12">
      <c r="V184" s="369"/>
    </row>
    <row r="185" ht="12">
      <c r="V185" s="369"/>
    </row>
    <row r="186" ht="12">
      <c r="V186" s="369"/>
    </row>
  </sheetData>
  <sheetProtection/>
  <mergeCells count="61">
    <mergeCell ref="A1:W1"/>
    <mergeCell ref="H2:J2"/>
    <mergeCell ref="K2:U2"/>
    <mergeCell ref="K3:M3"/>
    <mergeCell ref="N3:P3"/>
    <mergeCell ref="Q3:S3"/>
    <mergeCell ref="T3:U3"/>
    <mergeCell ref="C32:D32"/>
    <mergeCell ref="C42:D42"/>
    <mergeCell ref="C43:U43"/>
    <mergeCell ref="C44:U44"/>
    <mergeCell ref="C57:D57"/>
    <mergeCell ref="C68:D68"/>
    <mergeCell ref="C73:D73"/>
    <mergeCell ref="C83:D83"/>
    <mergeCell ref="C86:D86"/>
    <mergeCell ref="C89:D89"/>
    <mergeCell ref="C90:U90"/>
    <mergeCell ref="A91:W91"/>
    <mergeCell ref="A5:A43"/>
    <mergeCell ref="A45:A83"/>
    <mergeCell ref="A84:A90"/>
    <mergeCell ref="B5:B42"/>
    <mergeCell ref="B45:B68"/>
    <mergeCell ref="B69:B83"/>
    <mergeCell ref="B84:B89"/>
    <mergeCell ref="C2:C4"/>
    <mergeCell ref="C70:C71"/>
    <mergeCell ref="D2:D4"/>
    <mergeCell ref="D70:D71"/>
    <mergeCell ref="E2:E4"/>
    <mergeCell ref="E70:E71"/>
    <mergeCell ref="F2:F4"/>
    <mergeCell ref="F70:F71"/>
    <mergeCell ref="G2:G4"/>
    <mergeCell ref="G70:G71"/>
    <mergeCell ref="H3:H4"/>
    <mergeCell ref="H70:H71"/>
    <mergeCell ref="I3:I4"/>
    <mergeCell ref="I70:I71"/>
    <mergeCell ref="J3:J4"/>
    <mergeCell ref="J70:J71"/>
    <mergeCell ref="K70:K71"/>
    <mergeCell ref="L70:L71"/>
    <mergeCell ref="M70:M71"/>
    <mergeCell ref="N70:N71"/>
    <mergeCell ref="O70:O71"/>
    <mergeCell ref="P70:P71"/>
    <mergeCell ref="Q70:Q71"/>
    <mergeCell ref="R70:R71"/>
    <mergeCell ref="S70:S71"/>
    <mergeCell ref="T70:T71"/>
    <mergeCell ref="U70:U71"/>
    <mergeCell ref="V2:V4"/>
    <mergeCell ref="V70:V71"/>
    <mergeCell ref="W2:W4"/>
    <mergeCell ref="W5:W42"/>
    <mergeCell ref="W45:W68"/>
    <mergeCell ref="W69:W83"/>
    <mergeCell ref="W84:W89"/>
    <mergeCell ref="A2:B4"/>
  </mergeCells>
  <printOptions horizontalCentered="1"/>
  <pageMargins left="0.15748031496062992" right="0.15748031496062992" top="0.7480314960629921" bottom="0.5511811023622047" header="0.5905511811023623" footer="0.2755905511811024"/>
  <pageSetup horizontalDpi="600" verticalDpi="600" orientation="portrait" paperSize="155"/>
</worksheet>
</file>

<file path=xl/worksheets/sheet2.xml><?xml version="1.0" encoding="utf-8"?>
<worksheet xmlns="http://schemas.openxmlformats.org/spreadsheetml/2006/main" xmlns:r="http://schemas.openxmlformats.org/officeDocument/2006/relationships">
  <dimension ref="A1:T24"/>
  <sheetViews>
    <sheetView workbookViewId="0" topLeftCell="A12">
      <selection activeCell="F16" sqref="F16:F18"/>
    </sheetView>
  </sheetViews>
  <sheetFormatPr defaultColWidth="8.625" defaultRowHeight="14.25"/>
  <cols>
    <col min="1" max="1" width="2.875" style="166" customWidth="1"/>
    <col min="2" max="2" width="7.00390625" style="166" customWidth="1"/>
    <col min="3" max="3" width="13.375" style="166" customWidth="1"/>
    <col min="4" max="4" width="3.625" style="166" customWidth="1"/>
    <col min="5" max="5" width="4.25390625" style="166" customWidth="1"/>
    <col min="6" max="6" width="3.625" style="166" customWidth="1"/>
    <col min="7" max="17" width="3.75390625" style="166" customWidth="1"/>
    <col min="18" max="18" width="4.875" style="166" customWidth="1"/>
    <col min="19" max="19" width="5.00390625" style="166" customWidth="1"/>
    <col min="20" max="20" width="5.875" style="166" customWidth="1"/>
    <col min="21" max="32" width="9.00390625" style="166" bestFit="1" customWidth="1"/>
    <col min="33" max="16384" width="8.625" style="166" customWidth="1"/>
  </cols>
  <sheetData>
    <row r="1" spans="1:20" ht="35.25" customHeight="1">
      <c r="A1" s="199" t="s">
        <v>134</v>
      </c>
      <c r="B1" s="199"/>
      <c r="C1" s="199"/>
      <c r="D1" s="199"/>
      <c r="E1" s="199"/>
      <c r="F1" s="199"/>
      <c r="G1" s="199"/>
      <c r="H1" s="199"/>
      <c r="I1" s="199"/>
      <c r="J1" s="199"/>
      <c r="K1" s="199"/>
      <c r="L1" s="199"/>
      <c r="M1" s="199"/>
      <c r="N1" s="199"/>
      <c r="O1" s="199"/>
      <c r="P1" s="199"/>
      <c r="Q1" s="199"/>
      <c r="R1" s="199"/>
      <c r="S1" s="199"/>
      <c r="T1" s="199"/>
    </row>
    <row r="2" spans="1:20" ht="18.75" customHeight="1">
      <c r="A2" s="219" t="s">
        <v>135</v>
      </c>
      <c r="B2" s="220" t="s">
        <v>136</v>
      </c>
      <c r="C2" s="221"/>
      <c r="D2" s="222" t="s">
        <v>137</v>
      </c>
      <c r="E2" s="219" t="s">
        <v>4</v>
      </c>
      <c r="F2" s="219" t="s">
        <v>138</v>
      </c>
      <c r="G2" s="219" t="s">
        <v>139</v>
      </c>
      <c r="H2" s="219"/>
      <c r="I2" s="219"/>
      <c r="J2" s="219"/>
      <c r="K2" s="219"/>
      <c r="L2" s="219"/>
      <c r="M2" s="219"/>
      <c r="N2" s="219"/>
      <c r="O2" s="219"/>
      <c r="P2" s="219"/>
      <c r="Q2" s="219"/>
      <c r="R2" s="219" t="s">
        <v>9</v>
      </c>
      <c r="S2" s="219" t="s">
        <v>140</v>
      </c>
      <c r="T2" s="219" t="s">
        <v>141</v>
      </c>
    </row>
    <row r="3" spans="1:20" ht="18.75" customHeight="1">
      <c r="A3" s="219"/>
      <c r="B3" s="223"/>
      <c r="C3" s="224"/>
      <c r="D3" s="225"/>
      <c r="E3" s="219"/>
      <c r="F3" s="219"/>
      <c r="G3" s="226" t="s">
        <v>14</v>
      </c>
      <c r="H3" s="227"/>
      <c r="I3" s="251"/>
      <c r="J3" s="226" t="s">
        <v>15</v>
      </c>
      <c r="K3" s="227"/>
      <c r="L3" s="251"/>
      <c r="M3" s="226" t="s">
        <v>16</v>
      </c>
      <c r="N3" s="227"/>
      <c r="O3" s="251"/>
      <c r="P3" s="219" t="s">
        <v>17</v>
      </c>
      <c r="Q3" s="219"/>
      <c r="R3" s="219"/>
      <c r="S3" s="219"/>
      <c r="T3" s="219"/>
    </row>
    <row r="4" spans="1:20" ht="18.75" customHeight="1">
      <c r="A4" s="219"/>
      <c r="B4" s="228"/>
      <c r="C4" s="229"/>
      <c r="D4" s="230"/>
      <c r="E4" s="219"/>
      <c r="F4" s="219"/>
      <c r="G4" s="219">
        <v>1</v>
      </c>
      <c r="H4" s="219">
        <v>2</v>
      </c>
      <c r="I4" s="252" t="s">
        <v>18</v>
      </c>
      <c r="J4" s="219">
        <v>3</v>
      </c>
      <c r="K4" s="219">
        <v>4</v>
      </c>
      <c r="L4" s="252" t="s">
        <v>19</v>
      </c>
      <c r="M4" s="219">
        <v>5</v>
      </c>
      <c r="N4" s="219">
        <v>6</v>
      </c>
      <c r="O4" s="252" t="s">
        <v>20</v>
      </c>
      <c r="P4" s="219">
        <v>7</v>
      </c>
      <c r="Q4" s="219">
        <v>8</v>
      </c>
      <c r="R4" s="219"/>
      <c r="S4" s="219"/>
      <c r="T4" s="219"/>
    </row>
    <row r="5" spans="1:20" ht="33" customHeight="1">
      <c r="A5" s="231">
        <v>1</v>
      </c>
      <c r="B5" s="232" t="s">
        <v>142</v>
      </c>
      <c r="C5" s="233" t="s">
        <v>143</v>
      </c>
      <c r="D5" s="234">
        <v>48</v>
      </c>
      <c r="E5" s="235">
        <v>1.5</v>
      </c>
      <c r="F5" s="236" t="s">
        <v>144</v>
      </c>
      <c r="G5" s="234"/>
      <c r="H5" s="234">
        <v>56</v>
      </c>
      <c r="I5" s="234"/>
      <c r="J5" s="234"/>
      <c r="K5" s="234"/>
      <c r="L5" s="234"/>
      <c r="M5" s="234"/>
      <c r="N5" s="234"/>
      <c r="O5" s="234"/>
      <c r="P5" s="234"/>
      <c r="Q5" s="234"/>
      <c r="R5" s="234" t="s">
        <v>145</v>
      </c>
      <c r="S5" s="254" t="s">
        <v>146</v>
      </c>
      <c r="T5" s="255" t="s">
        <v>147</v>
      </c>
    </row>
    <row r="6" spans="1:20" ht="24" customHeight="1">
      <c r="A6" s="231">
        <v>2</v>
      </c>
      <c r="B6" s="237"/>
      <c r="C6" s="233" t="s">
        <v>148</v>
      </c>
      <c r="D6" s="234">
        <v>40</v>
      </c>
      <c r="E6" s="235">
        <v>1</v>
      </c>
      <c r="F6" s="236" t="s">
        <v>144</v>
      </c>
      <c r="G6" s="238"/>
      <c r="H6" s="238"/>
      <c r="I6" s="238"/>
      <c r="J6" s="238"/>
      <c r="K6" s="234">
        <v>40</v>
      </c>
      <c r="L6" s="234"/>
      <c r="M6" s="234"/>
      <c r="N6" s="234"/>
      <c r="O6" s="234"/>
      <c r="P6" s="234"/>
      <c r="Q6" s="234"/>
      <c r="R6" s="234" t="s">
        <v>145</v>
      </c>
      <c r="S6" s="237"/>
      <c r="T6" s="255" t="s">
        <v>147</v>
      </c>
    </row>
    <row r="7" spans="1:20" ht="24" customHeight="1">
      <c r="A7" s="231">
        <v>4</v>
      </c>
      <c r="B7" s="237"/>
      <c r="C7" s="239" t="s">
        <v>149</v>
      </c>
      <c r="D7" s="240"/>
      <c r="E7" s="241">
        <f>SUM(E5:E6)</f>
        <v>2.5</v>
      </c>
      <c r="F7" s="240"/>
      <c r="G7" s="240"/>
      <c r="H7" s="240"/>
      <c r="I7" s="240"/>
      <c r="J7" s="240"/>
      <c r="K7" s="240"/>
      <c r="L7" s="240"/>
      <c r="M7" s="240"/>
      <c r="N7" s="240"/>
      <c r="O7" s="240"/>
      <c r="P7" s="240"/>
      <c r="Q7" s="240"/>
      <c r="R7" s="236"/>
      <c r="S7" s="237"/>
      <c r="T7" s="256"/>
    </row>
    <row r="8" spans="1:20" ht="24" customHeight="1">
      <c r="A8" s="231">
        <v>5</v>
      </c>
      <c r="B8" s="237"/>
      <c r="C8" s="231"/>
      <c r="D8" s="231"/>
      <c r="E8" s="242"/>
      <c r="F8" s="231"/>
      <c r="G8" s="231"/>
      <c r="H8" s="231"/>
      <c r="I8" s="231"/>
      <c r="J8" s="231"/>
      <c r="K8" s="231"/>
      <c r="L8" s="231"/>
      <c r="M8" s="231"/>
      <c r="N8" s="231"/>
      <c r="O8" s="231"/>
      <c r="P8" s="231"/>
      <c r="Q8" s="231"/>
      <c r="R8" s="234" t="s">
        <v>150</v>
      </c>
      <c r="S8" s="237"/>
      <c r="T8" s="256"/>
    </row>
    <row r="9" spans="1:20" ht="24" customHeight="1">
      <c r="A9" s="231">
        <v>8</v>
      </c>
      <c r="B9" s="243"/>
      <c r="C9" s="239" t="s">
        <v>149</v>
      </c>
      <c r="D9" s="240"/>
      <c r="E9" s="244"/>
      <c r="F9" s="240"/>
      <c r="G9" s="240"/>
      <c r="H9" s="240"/>
      <c r="I9" s="240"/>
      <c r="J9" s="240"/>
      <c r="K9" s="240"/>
      <c r="L9" s="240"/>
      <c r="M9" s="240"/>
      <c r="N9" s="240"/>
      <c r="O9" s="240"/>
      <c r="P9" s="240"/>
      <c r="Q9" s="240"/>
      <c r="R9" s="236"/>
      <c r="S9" s="237"/>
      <c r="T9" s="256"/>
    </row>
    <row r="10" spans="1:20" ht="24" customHeight="1">
      <c r="A10" s="231">
        <v>6</v>
      </c>
      <c r="B10" s="232" t="s">
        <v>151</v>
      </c>
      <c r="C10" s="233" t="s">
        <v>152</v>
      </c>
      <c r="D10" s="245"/>
      <c r="E10" s="235">
        <v>2</v>
      </c>
      <c r="F10" s="234" t="s">
        <v>153</v>
      </c>
      <c r="G10" s="234" t="s">
        <v>153</v>
      </c>
      <c r="H10" s="234"/>
      <c r="I10" s="234"/>
      <c r="J10" s="234"/>
      <c r="K10" s="234"/>
      <c r="L10" s="234"/>
      <c r="M10" s="234"/>
      <c r="N10" s="234"/>
      <c r="O10" s="234"/>
      <c r="P10" s="234"/>
      <c r="Q10" s="234"/>
      <c r="R10" s="234" t="s">
        <v>145</v>
      </c>
      <c r="S10" s="237"/>
      <c r="T10" s="255" t="s">
        <v>147</v>
      </c>
    </row>
    <row r="11" spans="1:20" ht="24" customHeight="1">
      <c r="A11" s="231"/>
      <c r="B11" s="246"/>
      <c r="C11" s="233" t="s">
        <v>154</v>
      </c>
      <c r="D11" s="238"/>
      <c r="E11" s="235">
        <v>2</v>
      </c>
      <c r="F11" s="234" t="s">
        <v>153</v>
      </c>
      <c r="G11" s="234"/>
      <c r="H11" s="234"/>
      <c r="I11" s="234" t="s">
        <v>153</v>
      </c>
      <c r="J11" s="234"/>
      <c r="K11" s="234"/>
      <c r="L11" s="234"/>
      <c r="M11" s="234"/>
      <c r="N11" s="234"/>
      <c r="O11" s="234"/>
      <c r="P11" s="234"/>
      <c r="Q11" s="234"/>
      <c r="R11" s="234"/>
      <c r="S11" s="237"/>
      <c r="T11" s="255" t="s">
        <v>147</v>
      </c>
    </row>
    <row r="12" spans="1:20" ht="24" customHeight="1">
      <c r="A12" s="231"/>
      <c r="B12" s="246"/>
      <c r="C12" s="233" t="s">
        <v>155</v>
      </c>
      <c r="D12" s="238"/>
      <c r="E12" s="235">
        <v>4</v>
      </c>
      <c r="F12" s="234" t="s">
        <v>156</v>
      </c>
      <c r="G12" s="234"/>
      <c r="H12" s="234"/>
      <c r="I12" s="234"/>
      <c r="J12" s="234"/>
      <c r="K12" s="234"/>
      <c r="L12" s="234"/>
      <c r="M12" s="234"/>
      <c r="N12" s="234"/>
      <c r="O12" s="234" t="s">
        <v>157</v>
      </c>
      <c r="P12" s="234"/>
      <c r="Q12" s="234"/>
      <c r="R12" s="234"/>
      <c r="S12" s="237"/>
      <c r="T12" s="255" t="s">
        <v>147</v>
      </c>
    </row>
    <row r="13" spans="1:20" ht="24" customHeight="1">
      <c r="A13" s="231"/>
      <c r="B13" s="246"/>
      <c r="C13" s="233"/>
      <c r="D13" s="238"/>
      <c r="E13" s="235"/>
      <c r="F13" s="234"/>
      <c r="G13" s="234"/>
      <c r="H13" s="234"/>
      <c r="I13" s="234"/>
      <c r="J13" s="234"/>
      <c r="K13" s="234"/>
      <c r="L13" s="234"/>
      <c r="M13" s="234"/>
      <c r="N13" s="234"/>
      <c r="O13" s="234"/>
      <c r="P13" s="234"/>
      <c r="Q13" s="234"/>
      <c r="R13" s="234"/>
      <c r="S13" s="237"/>
      <c r="T13" s="255" t="s">
        <v>147</v>
      </c>
    </row>
    <row r="14" spans="1:20" ht="24" customHeight="1">
      <c r="A14" s="231"/>
      <c r="B14" s="246"/>
      <c r="C14" s="233" t="s">
        <v>158</v>
      </c>
      <c r="D14" s="238"/>
      <c r="E14" s="235">
        <v>2</v>
      </c>
      <c r="F14" s="234" t="s">
        <v>153</v>
      </c>
      <c r="G14" s="234"/>
      <c r="H14" s="234"/>
      <c r="I14" s="234"/>
      <c r="J14" s="234"/>
      <c r="K14" s="234" t="s">
        <v>159</v>
      </c>
      <c r="L14" s="234"/>
      <c r="M14" s="234"/>
      <c r="N14" s="234"/>
      <c r="O14" s="234"/>
      <c r="P14" s="234"/>
      <c r="Q14" s="234"/>
      <c r="R14" s="234"/>
      <c r="S14" s="237"/>
      <c r="T14" s="255" t="s">
        <v>147</v>
      </c>
    </row>
    <row r="15" spans="1:20" ht="24" customHeight="1">
      <c r="A15" s="231"/>
      <c r="B15" s="246"/>
      <c r="C15" s="247"/>
      <c r="D15" s="238"/>
      <c r="E15" s="235"/>
      <c r="F15" s="234"/>
      <c r="G15" s="234"/>
      <c r="H15" s="234"/>
      <c r="I15" s="234"/>
      <c r="J15" s="234"/>
      <c r="K15" s="234"/>
      <c r="L15" s="234"/>
      <c r="M15" s="234"/>
      <c r="N15" s="234"/>
      <c r="O15" s="234"/>
      <c r="P15" s="234"/>
      <c r="Q15" s="234"/>
      <c r="R15" s="234"/>
      <c r="S15" s="237"/>
      <c r="T15" s="255" t="s">
        <v>147</v>
      </c>
    </row>
    <row r="16" spans="1:20" ht="24" customHeight="1">
      <c r="A16" s="231"/>
      <c r="B16" s="246"/>
      <c r="C16" s="233" t="s">
        <v>160</v>
      </c>
      <c r="D16" s="238"/>
      <c r="E16" s="235">
        <v>2</v>
      </c>
      <c r="F16" s="234" t="s">
        <v>153</v>
      </c>
      <c r="G16" s="234"/>
      <c r="H16" s="234"/>
      <c r="I16" s="234"/>
      <c r="J16" s="234"/>
      <c r="K16" s="234"/>
      <c r="L16" s="234" t="s">
        <v>153</v>
      </c>
      <c r="M16" s="234"/>
      <c r="N16" s="234"/>
      <c r="O16" s="234"/>
      <c r="P16" s="253"/>
      <c r="Q16" s="234"/>
      <c r="R16" s="234"/>
      <c r="S16" s="237"/>
      <c r="T16" s="255" t="s">
        <v>147</v>
      </c>
    </row>
    <row r="17" spans="1:20" ht="24" customHeight="1">
      <c r="A17" s="231"/>
      <c r="B17" s="246"/>
      <c r="C17" s="247" t="s">
        <v>161</v>
      </c>
      <c r="D17" s="238"/>
      <c r="E17" s="235">
        <v>2</v>
      </c>
      <c r="F17" s="234" t="s">
        <v>153</v>
      </c>
      <c r="G17" s="234"/>
      <c r="H17" s="234"/>
      <c r="I17" s="234"/>
      <c r="J17" s="234"/>
      <c r="K17" s="234"/>
      <c r="L17" s="234"/>
      <c r="M17" s="234"/>
      <c r="N17" s="234" t="s">
        <v>153</v>
      </c>
      <c r="O17" s="234"/>
      <c r="P17" s="253"/>
      <c r="Q17" s="234"/>
      <c r="R17" s="234"/>
      <c r="S17" s="237"/>
      <c r="T17" s="255" t="s">
        <v>147</v>
      </c>
    </row>
    <row r="18" spans="1:20" ht="24" customHeight="1">
      <c r="A18" s="231"/>
      <c r="B18" s="246"/>
      <c r="C18" s="247" t="s">
        <v>162</v>
      </c>
      <c r="D18" s="248"/>
      <c r="E18" s="235">
        <v>2</v>
      </c>
      <c r="F18" s="234" t="s">
        <v>153</v>
      </c>
      <c r="G18" s="234"/>
      <c r="H18" s="234"/>
      <c r="I18" s="234"/>
      <c r="J18" s="234"/>
      <c r="K18" s="234"/>
      <c r="L18" s="234"/>
      <c r="M18" s="234"/>
      <c r="O18" s="234"/>
      <c r="P18" s="234" t="s">
        <v>153</v>
      </c>
      <c r="Q18" s="234"/>
      <c r="R18" s="234"/>
      <c r="S18" s="237"/>
      <c r="T18" s="255" t="s">
        <v>163</v>
      </c>
    </row>
    <row r="19" spans="1:20" ht="24" customHeight="1">
      <c r="A19" s="231">
        <v>7</v>
      </c>
      <c r="B19" s="237"/>
      <c r="C19" s="233" t="s">
        <v>164</v>
      </c>
      <c r="D19" s="238"/>
      <c r="E19" s="235">
        <v>2</v>
      </c>
      <c r="F19" s="234" t="s">
        <v>153</v>
      </c>
      <c r="G19" s="234"/>
      <c r="H19" s="234"/>
      <c r="I19" s="234"/>
      <c r="J19" s="234"/>
      <c r="K19" s="234"/>
      <c r="L19" s="234"/>
      <c r="M19" s="234"/>
      <c r="N19" s="234"/>
      <c r="O19" s="234"/>
      <c r="P19" s="234"/>
      <c r="Q19" s="234" t="s">
        <v>153</v>
      </c>
      <c r="R19" s="234" t="s">
        <v>145</v>
      </c>
      <c r="S19" s="237"/>
      <c r="T19" s="255" t="s">
        <v>147</v>
      </c>
    </row>
    <row r="20" spans="1:20" ht="24" customHeight="1">
      <c r="A20" s="231"/>
      <c r="B20" s="237"/>
      <c r="C20" s="233" t="s">
        <v>165</v>
      </c>
      <c r="D20" s="249"/>
      <c r="E20" s="235">
        <v>14</v>
      </c>
      <c r="F20" s="234" t="s">
        <v>166</v>
      </c>
      <c r="G20" s="234"/>
      <c r="H20" s="234"/>
      <c r="I20" s="234"/>
      <c r="J20" s="234"/>
      <c r="K20" s="234"/>
      <c r="L20" s="234"/>
      <c r="M20" s="234"/>
      <c r="N20" s="234"/>
      <c r="O20" s="234"/>
      <c r="P20" s="234"/>
      <c r="Q20" s="234" t="s">
        <v>166</v>
      </c>
      <c r="R20" s="234" t="s">
        <v>145</v>
      </c>
      <c r="S20" s="237"/>
      <c r="T20" s="255" t="s">
        <v>147</v>
      </c>
    </row>
    <row r="21" spans="1:20" ht="24" customHeight="1">
      <c r="A21" s="231">
        <v>8</v>
      </c>
      <c r="B21" s="237"/>
      <c r="C21" s="239" t="s">
        <v>149</v>
      </c>
      <c r="D21" s="240"/>
      <c r="E21" s="244">
        <f>SUM(E10:E20)</f>
        <v>32</v>
      </c>
      <c r="F21" s="240"/>
      <c r="G21" s="240"/>
      <c r="H21" s="240"/>
      <c r="I21" s="240"/>
      <c r="J21" s="240"/>
      <c r="K21" s="240"/>
      <c r="L21" s="240"/>
      <c r="M21" s="240"/>
      <c r="N21" s="240"/>
      <c r="O21" s="240"/>
      <c r="P21" s="240"/>
      <c r="Q21" s="240"/>
      <c r="R21" s="257">
        <f>35/165</f>
        <v>0.21212121212121213</v>
      </c>
      <c r="S21" s="237"/>
      <c r="T21" s="256"/>
    </row>
    <row r="22" spans="1:20" ht="24" customHeight="1">
      <c r="A22" s="231">
        <v>9</v>
      </c>
      <c r="B22" s="237"/>
      <c r="C22" s="231"/>
      <c r="D22" s="231"/>
      <c r="E22" s="242"/>
      <c r="F22" s="231"/>
      <c r="G22" s="231"/>
      <c r="H22" s="231"/>
      <c r="I22" s="231"/>
      <c r="J22" s="231"/>
      <c r="K22" s="231"/>
      <c r="L22" s="231"/>
      <c r="M22" s="231"/>
      <c r="N22" s="231"/>
      <c r="O22" s="231"/>
      <c r="P22" s="231"/>
      <c r="Q22" s="231"/>
      <c r="R22" s="234" t="s">
        <v>150</v>
      </c>
      <c r="S22" s="237"/>
      <c r="T22" s="256"/>
    </row>
    <row r="23" spans="1:20" ht="24" customHeight="1">
      <c r="A23" s="231">
        <v>12</v>
      </c>
      <c r="B23" s="237"/>
      <c r="C23" s="239" t="s">
        <v>149</v>
      </c>
      <c r="D23" s="240"/>
      <c r="E23" s="244"/>
      <c r="F23" s="240"/>
      <c r="G23" s="240"/>
      <c r="H23" s="240"/>
      <c r="I23" s="240"/>
      <c r="J23" s="240"/>
      <c r="K23" s="240"/>
      <c r="L23" s="240"/>
      <c r="M23" s="240"/>
      <c r="N23" s="240"/>
      <c r="O23" s="240"/>
      <c r="P23" s="240"/>
      <c r="Q23" s="240"/>
      <c r="R23" s="236"/>
      <c r="S23" s="237"/>
      <c r="T23" s="256"/>
    </row>
    <row r="24" spans="1:20" ht="53.25" customHeight="1">
      <c r="A24" s="250" t="s">
        <v>167</v>
      </c>
      <c r="B24" s="250"/>
      <c r="C24" s="250"/>
      <c r="D24" s="250"/>
      <c r="E24" s="250"/>
      <c r="F24" s="250"/>
      <c r="G24" s="250"/>
      <c r="H24" s="250"/>
      <c r="I24" s="250"/>
      <c r="J24" s="250"/>
      <c r="K24" s="250"/>
      <c r="L24" s="250"/>
      <c r="M24" s="250"/>
      <c r="N24" s="250"/>
      <c r="O24" s="250"/>
      <c r="P24" s="250"/>
      <c r="Q24" s="250"/>
      <c r="R24" s="250"/>
      <c r="S24" s="250"/>
      <c r="T24" s="250"/>
    </row>
  </sheetData>
  <sheetProtection/>
  <mergeCells count="18">
    <mergeCell ref="A1:T1"/>
    <mergeCell ref="G2:Q2"/>
    <mergeCell ref="G3:I3"/>
    <mergeCell ref="J3:L3"/>
    <mergeCell ref="M3:O3"/>
    <mergeCell ref="P3:Q3"/>
    <mergeCell ref="A24:T24"/>
    <mergeCell ref="A2:A4"/>
    <mergeCell ref="B5:B9"/>
    <mergeCell ref="B10:B23"/>
    <mergeCell ref="D2:D4"/>
    <mergeCell ref="E2:E4"/>
    <mergeCell ref="F2:F4"/>
    <mergeCell ref="R2:R4"/>
    <mergeCell ref="S2:S4"/>
    <mergeCell ref="S5:S23"/>
    <mergeCell ref="T2:T4"/>
    <mergeCell ref="B2:C4"/>
  </mergeCells>
  <printOptions horizontalCentered="1"/>
  <pageMargins left="0.15748031496062992" right="0.15748031496062992" top="0.9842519685039371" bottom="0.9448818897637796" header="0.5118110236220472" footer="0.2755905511811024"/>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O12"/>
  <sheetViews>
    <sheetView workbookViewId="0" topLeftCell="A1">
      <selection activeCell="E8" sqref="E8"/>
    </sheetView>
  </sheetViews>
  <sheetFormatPr defaultColWidth="8.625" defaultRowHeight="14.25"/>
  <cols>
    <col min="1" max="1" width="5.375" style="198" customWidth="1"/>
    <col min="2" max="2" width="8.875" style="198" customWidth="1"/>
    <col min="3" max="3" width="25.375" style="198" customWidth="1"/>
    <col min="4" max="14" width="4.625" style="198" customWidth="1"/>
    <col min="15" max="15" width="10.75390625" style="198" customWidth="1"/>
    <col min="16" max="32" width="9.00390625" style="198" bestFit="1" customWidth="1"/>
    <col min="33" max="16384" width="8.625" style="198" customWidth="1"/>
  </cols>
  <sheetData>
    <row r="1" spans="1:15" ht="35.25" customHeight="1">
      <c r="A1" s="199" t="s">
        <v>168</v>
      </c>
      <c r="B1" s="199"/>
      <c r="C1" s="199"/>
      <c r="D1" s="199"/>
      <c r="E1" s="199"/>
      <c r="F1" s="199"/>
      <c r="G1" s="199"/>
      <c r="H1" s="199"/>
      <c r="I1" s="199"/>
      <c r="J1" s="199"/>
      <c r="K1" s="199"/>
      <c r="L1" s="199"/>
      <c r="M1" s="199"/>
      <c r="N1" s="199"/>
      <c r="O1" s="199"/>
    </row>
    <row r="2" spans="1:15" ht="20.25" customHeight="1">
      <c r="A2" s="200" t="s">
        <v>169</v>
      </c>
      <c r="B2" s="201"/>
      <c r="C2" s="202"/>
      <c r="D2" s="168" t="s">
        <v>14</v>
      </c>
      <c r="E2" s="169"/>
      <c r="F2" s="170"/>
      <c r="G2" s="168" t="s">
        <v>15</v>
      </c>
      <c r="H2" s="169"/>
      <c r="I2" s="170"/>
      <c r="J2" s="168" t="s">
        <v>16</v>
      </c>
      <c r="K2" s="169"/>
      <c r="L2" s="170"/>
      <c r="M2" s="168" t="s">
        <v>17</v>
      </c>
      <c r="N2" s="170"/>
      <c r="O2" s="217" t="s">
        <v>170</v>
      </c>
    </row>
    <row r="3" spans="1:15" ht="21" customHeight="1">
      <c r="A3" s="203"/>
      <c r="B3" s="204"/>
      <c r="C3" s="205"/>
      <c r="D3" s="171">
        <v>1</v>
      </c>
      <c r="E3" s="171">
        <v>2</v>
      </c>
      <c r="F3" s="206" t="s">
        <v>18</v>
      </c>
      <c r="G3" s="171">
        <v>3</v>
      </c>
      <c r="H3" s="171">
        <v>4</v>
      </c>
      <c r="I3" s="206" t="s">
        <v>19</v>
      </c>
      <c r="J3" s="171">
        <v>5</v>
      </c>
      <c r="K3" s="171">
        <v>6</v>
      </c>
      <c r="L3" s="206" t="s">
        <v>20</v>
      </c>
      <c r="M3" s="171">
        <v>7</v>
      </c>
      <c r="N3" s="171">
        <v>8</v>
      </c>
      <c r="O3" s="217"/>
    </row>
    <row r="4" spans="1:15" ht="24.75" customHeight="1">
      <c r="A4" s="174" t="s">
        <v>171</v>
      </c>
      <c r="B4" s="182" t="s">
        <v>172</v>
      </c>
      <c r="C4" s="184"/>
      <c r="D4" s="207">
        <f>'附表1'!K32</f>
        <v>304</v>
      </c>
      <c r="E4" s="207">
        <f>'附表1'!L32+'附表1'!L57+'附表1'!L89</f>
        <v>324</v>
      </c>
      <c r="F4" s="207"/>
      <c r="G4" s="207">
        <f>'附表1'!N32+'附表1'!N57</f>
        <v>308</v>
      </c>
      <c r="H4" s="207">
        <f>'附表1'!O32+'附表1'!O57</f>
        <v>316</v>
      </c>
      <c r="I4" s="207"/>
      <c r="J4" s="207">
        <f>'附表1'!Q32+'附表1'!Q57</f>
        <v>160</v>
      </c>
      <c r="K4" s="207">
        <f>'附表1'!R32+'附表1'!R73+'附表1'!R86</f>
        <v>96</v>
      </c>
      <c r="L4" s="207"/>
      <c r="M4" s="207">
        <f>'附表1'!T73+'附表1'!T86</f>
        <v>32</v>
      </c>
      <c r="N4" s="207"/>
      <c r="O4" s="209">
        <f>D4+E4+G4+H4+J4+K4+M4</f>
        <v>1540</v>
      </c>
    </row>
    <row r="5" spans="1:15" ht="24.75" customHeight="1">
      <c r="A5" s="207"/>
      <c r="B5" s="173" t="s">
        <v>173</v>
      </c>
      <c r="C5" s="192" t="s">
        <v>174</v>
      </c>
      <c r="D5" s="207"/>
      <c r="E5" s="207">
        <v>56</v>
      </c>
      <c r="F5" s="207"/>
      <c r="G5" s="207"/>
      <c r="H5" s="207">
        <v>40</v>
      </c>
      <c r="I5" s="207"/>
      <c r="J5" s="207"/>
      <c r="K5" s="207"/>
      <c r="L5" s="207"/>
      <c r="M5" s="207"/>
      <c r="N5" s="207"/>
      <c r="O5" s="209">
        <f>E5+H5</f>
        <v>96</v>
      </c>
    </row>
    <row r="6" spans="1:15" ht="33" customHeight="1">
      <c r="A6" s="207"/>
      <c r="B6" s="208"/>
      <c r="C6" s="192" t="s">
        <v>151</v>
      </c>
      <c r="D6" s="209"/>
      <c r="E6" s="209"/>
      <c r="F6" s="207" t="s">
        <v>175</v>
      </c>
      <c r="G6" s="209"/>
      <c r="H6" s="207" t="s">
        <v>175</v>
      </c>
      <c r="I6" s="207" t="s">
        <v>175</v>
      </c>
      <c r="J6" s="209"/>
      <c r="K6" s="207" t="s">
        <v>175</v>
      </c>
      <c r="L6" s="207" t="s">
        <v>176</v>
      </c>
      <c r="M6" s="207" t="s">
        <v>175</v>
      </c>
      <c r="N6" s="209" t="s">
        <v>177</v>
      </c>
      <c r="O6" s="209" t="s">
        <v>178</v>
      </c>
    </row>
    <row r="7" spans="1:15" ht="24.75" customHeight="1">
      <c r="A7" s="207"/>
      <c r="B7" s="182" t="s">
        <v>13</v>
      </c>
      <c r="C7" s="184"/>
      <c r="D7" s="209"/>
      <c r="E7" s="209"/>
      <c r="F7" s="209"/>
      <c r="G7" s="209"/>
      <c r="H7" s="209"/>
      <c r="I7" s="209"/>
      <c r="J7" s="209"/>
      <c r="K7" s="209"/>
      <c r="L7" s="209"/>
      <c r="M7" s="209"/>
      <c r="N7" s="209"/>
      <c r="O7" s="209"/>
    </row>
    <row r="8" spans="1:15" ht="24.75" customHeight="1">
      <c r="A8" s="174" t="s">
        <v>179</v>
      </c>
      <c r="B8" s="210" t="s">
        <v>172</v>
      </c>
      <c r="C8" s="211"/>
      <c r="D8" s="209">
        <f>'附表1'!K42+'附表1'!K68+'附表1'!K83+'附表1'!K89</f>
        <v>64</v>
      </c>
      <c r="E8" s="209">
        <f>'附表1'!L42+'附表1'!L68+'附表1'!L83+'附表1'!L89</f>
        <v>88</v>
      </c>
      <c r="F8" s="209"/>
      <c r="G8" s="209">
        <f>'附表1'!N42+'附表1'!N68+'附表1'!N83+'附表1'!N89</f>
        <v>56</v>
      </c>
      <c r="H8" s="209">
        <f>'附表1'!O42+'附表1'!O68+'附表1'!O83+'附表1'!O89</f>
        <v>128</v>
      </c>
      <c r="I8" s="209"/>
      <c r="J8" s="209">
        <f>'附表1'!Q42+'附表1'!Q68+'附表1'!Q83+'附表1'!Q89</f>
        <v>168</v>
      </c>
      <c r="K8" s="209">
        <f>'附表1'!R42+'附表1'!R68+'附表1'!R83+'附表1'!R89</f>
        <v>192</v>
      </c>
      <c r="L8" s="209"/>
      <c r="M8" s="209">
        <f>'附表1'!T42+'附表1'!T68+'附表1'!T83+'附表1'!T89</f>
        <v>264</v>
      </c>
      <c r="N8" s="209"/>
      <c r="O8" s="209">
        <f>SUM(D8:N8)</f>
        <v>960</v>
      </c>
    </row>
    <row r="9" spans="1:15" ht="24.75" customHeight="1">
      <c r="A9" s="207"/>
      <c r="B9" s="173" t="s">
        <v>173</v>
      </c>
      <c r="C9" s="192" t="s">
        <v>174</v>
      </c>
      <c r="D9" s="209"/>
      <c r="E9" s="209"/>
      <c r="F9" s="209"/>
      <c r="G9" s="209"/>
      <c r="H9" s="209"/>
      <c r="I9" s="209"/>
      <c r="J9" s="209"/>
      <c r="K9" s="209"/>
      <c r="L9" s="209"/>
      <c r="M9" s="209"/>
      <c r="N9" s="209"/>
      <c r="O9" s="209"/>
    </row>
    <row r="10" spans="1:15" ht="33" customHeight="1">
      <c r="A10" s="207"/>
      <c r="B10" s="208"/>
      <c r="C10" s="192" t="s">
        <v>151</v>
      </c>
      <c r="D10" s="209"/>
      <c r="E10" s="209"/>
      <c r="F10" s="209"/>
      <c r="G10" s="209"/>
      <c r="H10" s="209"/>
      <c r="I10" s="209"/>
      <c r="J10" s="209"/>
      <c r="K10" s="209"/>
      <c r="L10" s="209"/>
      <c r="M10" s="209"/>
      <c r="N10" s="209"/>
      <c r="O10" s="209"/>
    </row>
    <row r="11" spans="1:15" ht="24.75" customHeight="1">
      <c r="A11" s="207"/>
      <c r="B11" s="212" t="s">
        <v>180</v>
      </c>
      <c r="C11" s="213"/>
      <c r="D11" s="182" t="s">
        <v>181</v>
      </c>
      <c r="E11" s="214"/>
      <c r="F11" s="214"/>
      <c r="G11" s="214"/>
      <c r="H11" s="214"/>
      <c r="I11" s="214"/>
      <c r="J11" s="214"/>
      <c r="K11" s="214"/>
      <c r="L11" s="214"/>
      <c r="M11" s="214"/>
      <c r="N11" s="214"/>
      <c r="O11" s="218"/>
    </row>
    <row r="12" spans="1:15" ht="85.5" customHeight="1">
      <c r="A12" s="185" t="s">
        <v>182</v>
      </c>
      <c r="B12" s="215"/>
      <c r="C12" s="216"/>
      <c r="D12" s="216"/>
      <c r="E12" s="216"/>
      <c r="F12" s="216"/>
      <c r="G12" s="216"/>
      <c r="H12" s="216"/>
      <c r="I12" s="216"/>
      <c r="J12" s="216"/>
      <c r="K12" s="216"/>
      <c r="L12" s="216"/>
      <c r="M12" s="216"/>
      <c r="N12" s="216"/>
      <c r="O12" s="216"/>
    </row>
  </sheetData>
  <sheetProtection/>
  <mergeCells count="16">
    <mergeCell ref="A1:O1"/>
    <mergeCell ref="D2:F2"/>
    <mergeCell ref="G2:I2"/>
    <mergeCell ref="J2:L2"/>
    <mergeCell ref="M2:N2"/>
    <mergeCell ref="B4:C4"/>
    <mergeCell ref="B7:C7"/>
    <mergeCell ref="B8:C8"/>
    <mergeCell ref="B11:C11"/>
    <mergeCell ref="D11:O11"/>
    <mergeCell ref="A12:O12"/>
    <mergeCell ref="A4:A7"/>
    <mergeCell ref="A8:A11"/>
    <mergeCell ref="B5:B6"/>
    <mergeCell ref="B9:B10"/>
    <mergeCell ref="A2:C3"/>
  </mergeCells>
  <printOptions horizontalCentered="1"/>
  <pageMargins left="0.15748031496062992" right="0.15748031496062992" top="1.1023622047244095" bottom="0.9448818897637796" header="0.5118110236220472" footer="0.2755905511811024"/>
  <pageSetup horizontalDpi="600" verticalDpi="600" orientation="portrait" paperSize="9" scale="90"/>
  <drawing r:id="rId1"/>
</worksheet>
</file>

<file path=xl/worksheets/sheet4.xml><?xml version="1.0" encoding="utf-8"?>
<worksheet xmlns="http://schemas.openxmlformats.org/spreadsheetml/2006/main" xmlns:r="http://schemas.openxmlformats.org/officeDocument/2006/relationships">
  <dimension ref="A1:H22"/>
  <sheetViews>
    <sheetView zoomScale="80" zoomScaleNormal="80" workbookViewId="0" topLeftCell="A1">
      <selection activeCell="D7" sqref="D7"/>
    </sheetView>
  </sheetViews>
  <sheetFormatPr defaultColWidth="8.625" defaultRowHeight="14.25"/>
  <cols>
    <col min="1" max="1" width="16.75390625" style="166" customWidth="1"/>
    <col min="2" max="2" width="22.625" style="166" customWidth="1"/>
    <col min="3" max="3" width="13.125" style="166" customWidth="1"/>
    <col min="4" max="7" width="8.875" style="166" customWidth="1"/>
    <col min="8" max="32" width="9.00390625" style="166" bestFit="1" customWidth="1"/>
    <col min="33" max="16384" width="8.625" style="166" customWidth="1"/>
  </cols>
  <sheetData>
    <row r="1" spans="1:7" ht="27.75" customHeight="1">
      <c r="A1" s="167" t="s">
        <v>183</v>
      </c>
      <c r="B1" s="167"/>
      <c r="C1" s="167"/>
      <c r="D1" s="167"/>
      <c r="E1" s="167"/>
      <c r="F1" s="167"/>
      <c r="G1" s="167"/>
    </row>
    <row r="2" spans="1:8" ht="33" customHeight="1">
      <c r="A2" s="168" t="s">
        <v>184</v>
      </c>
      <c r="B2" s="169"/>
      <c r="C2" s="170"/>
      <c r="D2" s="171" t="s">
        <v>185</v>
      </c>
      <c r="E2" s="171" t="s">
        <v>186</v>
      </c>
      <c r="F2" s="171" t="s">
        <v>187</v>
      </c>
      <c r="G2" s="171" t="s">
        <v>188</v>
      </c>
      <c r="H2" s="172"/>
    </row>
    <row r="3" spans="1:8" ht="24" customHeight="1">
      <c r="A3" s="173" t="s">
        <v>21</v>
      </c>
      <c r="B3" s="173" t="s">
        <v>189</v>
      </c>
      <c r="C3" s="174" t="s">
        <v>50</v>
      </c>
      <c r="D3" s="174">
        <f>'附表1'!F32</f>
        <v>988</v>
      </c>
      <c r="E3" s="175">
        <f aca="true" t="shared" si="0" ref="E3:E15">D3/2164</f>
        <v>0.4565619223659889</v>
      </c>
      <c r="F3" s="174">
        <f>'附表1'!E32</f>
        <v>56.5</v>
      </c>
      <c r="G3" s="175">
        <f aca="true" t="shared" si="1" ref="G3:G15">F3/124.5</f>
        <v>0.4538152610441767</v>
      </c>
      <c r="H3" s="172"/>
    </row>
    <row r="4" spans="1:8" ht="24" customHeight="1">
      <c r="A4" s="176"/>
      <c r="B4" s="177"/>
      <c r="C4" s="174" t="s">
        <v>57</v>
      </c>
      <c r="D4" s="174">
        <f>F4*16</f>
        <v>104</v>
      </c>
      <c r="E4" s="175">
        <f t="shared" si="0"/>
        <v>0.04805914972273567</v>
      </c>
      <c r="F4" s="174">
        <v>6.5</v>
      </c>
      <c r="G4" s="175">
        <f t="shared" si="1"/>
        <v>0.05220883534136546</v>
      </c>
      <c r="H4" s="172"/>
    </row>
    <row r="5" spans="1:8" ht="24" customHeight="1">
      <c r="A5" s="176"/>
      <c r="B5" s="174" t="s">
        <v>180</v>
      </c>
      <c r="C5" s="178" t="s">
        <v>57</v>
      </c>
      <c r="D5" s="174">
        <v>160</v>
      </c>
      <c r="E5" s="175">
        <f t="shared" si="0"/>
        <v>0.07393715341959335</v>
      </c>
      <c r="F5" s="174">
        <v>10</v>
      </c>
      <c r="G5" s="175">
        <f t="shared" si="1"/>
        <v>0.08032128514056225</v>
      </c>
      <c r="H5" s="172"/>
    </row>
    <row r="6" spans="1:8" ht="24" customHeight="1">
      <c r="A6" s="176"/>
      <c r="B6" s="173"/>
      <c r="C6" s="179" t="s">
        <v>149</v>
      </c>
      <c r="D6" s="180">
        <f>SUM(D3:D5)</f>
        <v>1252</v>
      </c>
      <c r="E6" s="181">
        <f t="shared" si="0"/>
        <v>0.5785582255083179</v>
      </c>
      <c r="F6" s="180">
        <f>SUM(F3:F5)</f>
        <v>73</v>
      </c>
      <c r="G6" s="181">
        <f t="shared" si="1"/>
        <v>0.5863453815261044</v>
      </c>
      <c r="H6" s="172"/>
    </row>
    <row r="7" spans="1:8" ht="24" customHeight="1">
      <c r="A7" s="174" t="s">
        <v>190</v>
      </c>
      <c r="B7" s="173" t="s">
        <v>191</v>
      </c>
      <c r="C7" s="174" t="s">
        <v>50</v>
      </c>
      <c r="D7" s="174">
        <f>'附表1'!F57</f>
        <v>480</v>
      </c>
      <c r="E7" s="175">
        <f t="shared" si="0"/>
        <v>0.22181146025878004</v>
      </c>
      <c r="F7" s="174">
        <f>'附表1'!E57</f>
        <v>30</v>
      </c>
      <c r="G7" s="175">
        <f t="shared" si="1"/>
        <v>0.24096385542168675</v>
      </c>
      <c r="H7" s="172"/>
    </row>
    <row r="8" spans="1:8" ht="24" customHeight="1">
      <c r="A8" s="174"/>
      <c r="B8" s="176"/>
      <c r="C8" s="174" t="s">
        <v>57</v>
      </c>
      <c r="D8" s="174">
        <f>F8*16</f>
        <v>104</v>
      </c>
      <c r="E8" s="175">
        <f t="shared" si="0"/>
        <v>0.04805914972273567</v>
      </c>
      <c r="F8" s="174">
        <v>6.5</v>
      </c>
      <c r="G8" s="175">
        <f t="shared" si="1"/>
        <v>0.05220883534136546</v>
      </c>
      <c r="H8" s="172"/>
    </row>
    <row r="9" spans="1:8" ht="24" customHeight="1">
      <c r="A9" s="174"/>
      <c r="B9" s="177"/>
      <c r="C9" s="179" t="s">
        <v>149</v>
      </c>
      <c r="D9" s="180">
        <f>SUM(D7:D8)</f>
        <v>584</v>
      </c>
      <c r="E9" s="181">
        <f t="shared" si="0"/>
        <v>0.2698706099815157</v>
      </c>
      <c r="F9" s="180">
        <f>SUM(F7:F8)</f>
        <v>36.5</v>
      </c>
      <c r="G9" s="181">
        <f t="shared" si="1"/>
        <v>0.2931726907630522</v>
      </c>
      <c r="H9" s="172"/>
    </row>
    <row r="10" spans="1:8" ht="24" customHeight="1">
      <c r="A10" s="174"/>
      <c r="B10" s="173" t="s">
        <v>103</v>
      </c>
      <c r="C10" s="174" t="s">
        <v>50</v>
      </c>
      <c r="D10" s="174">
        <f>'附表1'!F73</f>
        <v>128</v>
      </c>
      <c r="E10" s="175">
        <f t="shared" si="0"/>
        <v>0.059149722735674676</v>
      </c>
      <c r="F10" s="174">
        <f>'附表1'!E73</f>
        <v>8</v>
      </c>
      <c r="G10" s="175">
        <f t="shared" si="1"/>
        <v>0.0642570281124498</v>
      </c>
      <c r="H10" s="172"/>
    </row>
    <row r="11" spans="1:8" ht="24" customHeight="1">
      <c r="A11" s="174"/>
      <c r="B11" s="176"/>
      <c r="C11" s="174" t="s">
        <v>57</v>
      </c>
      <c r="D11" s="174">
        <f>F11*16</f>
        <v>128</v>
      </c>
      <c r="E11" s="175">
        <f t="shared" si="0"/>
        <v>0.059149722735674676</v>
      </c>
      <c r="F11" s="174">
        <v>8</v>
      </c>
      <c r="G11" s="175">
        <f t="shared" si="1"/>
        <v>0.0642570281124498</v>
      </c>
      <c r="H11" s="172"/>
    </row>
    <row r="12" spans="1:8" ht="24" customHeight="1">
      <c r="A12" s="174"/>
      <c r="B12" s="177"/>
      <c r="C12" s="179" t="s">
        <v>149</v>
      </c>
      <c r="D12" s="180">
        <f>SUM(D10:D11)</f>
        <v>256</v>
      </c>
      <c r="E12" s="181">
        <f t="shared" si="0"/>
        <v>0.11829944547134935</v>
      </c>
      <c r="F12" s="180">
        <f>SUM(F10:F11)</f>
        <v>16</v>
      </c>
      <c r="G12" s="181">
        <f t="shared" si="1"/>
        <v>0.1285140562248996</v>
      </c>
      <c r="H12" s="172"/>
    </row>
    <row r="13" spans="1:8" ht="24" customHeight="1">
      <c r="A13" s="173" t="s">
        <v>192</v>
      </c>
      <c r="B13" s="173" t="s">
        <v>193</v>
      </c>
      <c r="C13" s="174" t="s">
        <v>50</v>
      </c>
      <c r="D13" s="174">
        <f>'附表1'!F86</f>
        <v>56</v>
      </c>
      <c r="E13" s="175">
        <f t="shared" si="0"/>
        <v>0.025878003696857672</v>
      </c>
      <c r="F13" s="174">
        <f>'附表1'!E86</f>
        <v>3.5</v>
      </c>
      <c r="G13" s="175">
        <f t="shared" si="1"/>
        <v>0.028112449799196786</v>
      </c>
      <c r="H13" s="172"/>
    </row>
    <row r="14" spans="1:8" ht="24" customHeight="1">
      <c r="A14" s="176"/>
      <c r="B14" s="176"/>
      <c r="C14" s="174" t="s">
        <v>57</v>
      </c>
      <c r="D14" s="174">
        <f>F14*16</f>
        <v>16</v>
      </c>
      <c r="E14" s="175">
        <f t="shared" si="0"/>
        <v>0.0073937153419593345</v>
      </c>
      <c r="F14" s="174">
        <v>1</v>
      </c>
      <c r="G14" s="175">
        <f t="shared" si="1"/>
        <v>0.008032128514056224</v>
      </c>
      <c r="H14" s="172"/>
    </row>
    <row r="15" spans="1:8" ht="24" customHeight="1">
      <c r="A15" s="176"/>
      <c r="B15" s="177"/>
      <c r="C15" s="179" t="s">
        <v>149</v>
      </c>
      <c r="D15" s="180">
        <f>SUM(D13:D14)</f>
        <v>72</v>
      </c>
      <c r="E15" s="181">
        <f t="shared" si="0"/>
        <v>0.033271719038817</v>
      </c>
      <c r="F15" s="180">
        <f>SUM(F13:F14)</f>
        <v>4.5</v>
      </c>
      <c r="G15" s="181">
        <f t="shared" si="1"/>
        <v>0.03614457831325301</v>
      </c>
      <c r="H15" s="172"/>
    </row>
    <row r="16" spans="1:8" ht="24" customHeight="1">
      <c r="A16" s="177"/>
      <c r="B16" s="182" t="s">
        <v>194</v>
      </c>
      <c r="C16" s="183"/>
      <c r="D16" s="183"/>
      <c r="E16" s="184"/>
      <c r="F16" s="182">
        <v>10</v>
      </c>
      <c r="G16" s="184"/>
      <c r="H16" s="172"/>
    </row>
    <row r="17" spans="1:8" ht="26.25" customHeight="1">
      <c r="A17" s="185" t="s">
        <v>195</v>
      </c>
      <c r="B17" s="185"/>
      <c r="C17" s="174" t="s">
        <v>170</v>
      </c>
      <c r="D17" s="174">
        <f>SUM(D6,D9,D12,D15)</f>
        <v>2164</v>
      </c>
      <c r="E17" s="175">
        <f>G17</f>
        <v>0.790273556231003</v>
      </c>
      <c r="F17" s="174">
        <f>SUM(F6,F9,F12,F15)</f>
        <v>130</v>
      </c>
      <c r="G17" s="175">
        <f>F17/164.5</f>
        <v>0.790273556231003</v>
      </c>
      <c r="H17" s="172"/>
    </row>
    <row r="18" spans="1:8" ht="24" customHeight="1">
      <c r="A18" s="186" t="s">
        <v>196</v>
      </c>
      <c r="B18" s="187"/>
      <c r="C18" s="187"/>
      <c r="D18" s="187"/>
      <c r="E18" s="188"/>
      <c r="F18" s="174">
        <v>34.5</v>
      </c>
      <c r="G18" s="175">
        <f>F18/164.5</f>
        <v>0.20972644376899696</v>
      </c>
      <c r="H18" s="172"/>
    </row>
    <row r="19" spans="1:8" ht="24" customHeight="1">
      <c r="A19" s="186" t="s">
        <v>197</v>
      </c>
      <c r="B19" s="187"/>
      <c r="C19" s="187"/>
      <c r="D19" s="187"/>
      <c r="E19" s="188"/>
      <c r="F19" s="182">
        <v>164.5</v>
      </c>
      <c r="G19" s="184"/>
      <c r="H19" s="172"/>
    </row>
    <row r="20" spans="1:8" ht="24" customHeight="1">
      <c r="A20" s="189" t="s">
        <v>198</v>
      </c>
      <c r="B20" s="190"/>
      <c r="C20" s="190"/>
      <c r="D20" s="190"/>
      <c r="E20" s="191"/>
      <c r="F20" s="192">
        <f>F18+('附表1'!H32+'附表1'!I32+'附表1'!J32+'附表1'!H57+'附表1'!I57+'附表1'!J57+'附表1'!H73+'附表1'!I73+'附表1'!J73+'附表1'!H86+'附表1'!I86+'附表1'!J86)/16</f>
        <v>46.5</v>
      </c>
      <c r="G20" s="175">
        <f>F20/174.5</f>
        <v>0.2664756446991404</v>
      </c>
      <c r="H20" s="172"/>
    </row>
    <row r="21" spans="1:8" ht="24" customHeight="1">
      <c r="A21" s="186" t="s">
        <v>199</v>
      </c>
      <c r="B21" s="187"/>
      <c r="C21" s="187"/>
      <c r="D21" s="187"/>
      <c r="E21" s="188"/>
      <c r="F21" s="182">
        <v>174.5</v>
      </c>
      <c r="G21" s="184"/>
      <c r="H21" s="193"/>
    </row>
    <row r="22" spans="1:7" ht="124.5" customHeight="1">
      <c r="A22" s="194" t="s">
        <v>200</v>
      </c>
      <c r="B22" s="195"/>
      <c r="C22" s="195"/>
      <c r="D22" s="196"/>
      <c r="E22" s="196"/>
      <c r="F22" s="196"/>
      <c r="G22" s="197"/>
    </row>
  </sheetData>
  <sheetProtection/>
  <mergeCells count="19">
    <mergeCell ref="A1:G1"/>
    <mergeCell ref="A2:C2"/>
    <mergeCell ref="B16:E16"/>
    <mergeCell ref="F16:G16"/>
    <mergeCell ref="A17:B17"/>
    <mergeCell ref="A18:E18"/>
    <mergeCell ref="A19:E19"/>
    <mergeCell ref="F19:G19"/>
    <mergeCell ref="A20:E20"/>
    <mergeCell ref="A21:E21"/>
    <mergeCell ref="F21:G21"/>
    <mergeCell ref="A22:G22"/>
    <mergeCell ref="A3:A5"/>
    <mergeCell ref="A7:A12"/>
    <mergeCell ref="A13:A16"/>
    <mergeCell ref="B3:B4"/>
    <mergeCell ref="B7:B9"/>
    <mergeCell ref="B10:B12"/>
    <mergeCell ref="B13:B15"/>
  </mergeCells>
  <printOptions horizontalCentered="1"/>
  <pageMargins left="0.15748031496062992" right="0.11811023622047245" top="1.1023622047244095" bottom="0.9448818897637796" header="0.5118110236220472" footer="0.2755905511811024"/>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V123"/>
  <sheetViews>
    <sheetView workbookViewId="0" topLeftCell="A46">
      <selection activeCell="AJ54" sqref="AJ54"/>
    </sheetView>
  </sheetViews>
  <sheetFormatPr defaultColWidth="3.125" defaultRowHeight="14.25"/>
  <cols>
    <col min="1" max="1" width="3.125" style="76" customWidth="1"/>
    <col min="2" max="2" width="3.625" style="76" customWidth="1"/>
    <col min="3" max="3" width="5.625" style="72" customWidth="1"/>
    <col min="4" max="4" width="3.125" style="72" customWidth="1"/>
    <col min="5" max="5" width="4.125" style="72" customWidth="1"/>
    <col min="6" max="6" width="4.00390625" style="72" customWidth="1"/>
    <col min="7" max="7" width="4.50390625" style="72" customWidth="1"/>
    <col min="8" max="8" width="13.875" style="76" customWidth="1"/>
    <col min="9" max="9" width="3.875" style="72" customWidth="1"/>
    <col min="10" max="19" width="2.875" style="72" customWidth="1"/>
    <col min="20" max="20" width="2.50390625" style="72" customWidth="1"/>
    <col min="21" max="21" width="3.625" style="72" customWidth="1"/>
    <col min="22" max="22" width="4.25390625" style="72" customWidth="1"/>
    <col min="23" max="16384" width="3.125" style="76" customWidth="1"/>
  </cols>
  <sheetData>
    <row r="1" spans="1:22" s="71" customFormat="1" ht="25.5">
      <c r="A1" s="77" t="s">
        <v>201</v>
      </c>
      <c r="B1" s="77"/>
      <c r="C1" s="77"/>
      <c r="D1" s="77"/>
      <c r="E1" s="77"/>
      <c r="F1" s="77"/>
      <c r="G1" s="77"/>
      <c r="H1" s="77"/>
      <c r="I1" s="77"/>
      <c r="J1" s="77"/>
      <c r="K1" s="77"/>
      <c r="L1" s="77"/>
      <c r="M1" s="77"/>
      <c r="N1" s="77"/>
      <c r="O1" s="77"/>
      <c r="P1" s="77"/>
      <c r="Q1" s="77"/>
      <c r="R1" s="77"/>
      <c r="S1" s="77"/>
      <c r="T1" s="77"/>
      <c r="U1" s="77"/>
      <c r="V1" s="77"/>
    </row>
    <row r="2" spans="1:22" s="72" customFormat="1" ht="12">
      <c r="A2" s="78" t="s">
        <v>202</v>
      </c>
      <c r="B2" s="78"/>
      <c r="C2" s="78" t="s">
        <v>203</v>
      </c>
      <c r="D2" s="79" t="s">
        <v>204</v>
      </c>
      <c r="E2" s="78" t="s">
        <v>205</v>
      </c>
      <c r="F2" s="80" t="s">
        <v>206</v>
      </c>
      <c r="G2" s="80" t="s">
        <v>207</v>
      </c>
      <c r="H2" s="78" t="s">
        <v>208</v>
      </c>
      <c r="I2" s="78" t="s">
        <v>209</v>
      </c>
      <c r="J2" s="78" t="s">
        <v>8</v>
      </c>
      <c r="K2" s="78"/>
      <c r="L2" s="78"/>
      <c r="M2" s="78"/>
      <c r="N2" s="78"/>
      <c r="O2" s="78"/>
      <c r="P2" s="78"/>
      <c r="Q2" s="78"/>
      <c r="R2" s="78"/>
      <c r="S2" s="78"/>
      <c r="T2" s="78"/>
      <c r="U2" s="78" t="s">
        <v>210</v>
      </c>
      <c r="V2" s="78" t="s">
        <v>211</v>
      </c>
    </row>
    <row r="3" spans="1:22" s="72" customFormat="1" ht="12">
      <c r="A3" s="78"/>
      <c r="B3" s="78"/>
      <c r="C3" s="78"/>
      <c r="D3" s="79"/>
      <c r="E3" s="78"/>
      <c r="F3" s="80"/>
      <c r="G3" s="80"/>
      <c r="H3" s="78"/>
      <c r="I3" s="78"/>
      <c r="J3" s="78" t="s">
        <v>14</v>
      </c>
      <c r="K3" s="78"/>
      <c r="L3" s="78"/>
      <c r="M3" s="78" t="s">
        <v>15</v>
      </c>
      <c r="N3" s="78"/>
      <c r="O3" s="78"/>
      <c r="P3" s="78" t="s">
        <v>16</v>
      </c>
      <c r="Q3" s="78"/>
      <c r="R3" s="78"/>
      <c r="S3" s="78" t="s">
        <v>17</v>
      </c>
      <c r="T3" s="78"/>
      <c r="U3" s="78"/>
      <c r="V3" s="78"/>
    </row>
    <row r="4" spans="1:22" s="72" customFormat="1" ht="26.25" customHeight="1">
      <c r="A4" s="78"/>
      <c r="B4" s="78"/>
      <c r="C4" s="78"/>
      <c r="D4" s="79"/>
      <c r="E4" s="78"/>
      <c r="F4" s="80"/>
      <c r="G4" s="80"/>
      <c r="H4" s="78"/>
      <c r="I4" s="78"/>
      <c r="J4" s="78">
        <v>1</v>
      </c>
      <c r="K4" s="78">
        <v>2</v>
      </c>
      <c r="L4" s="72" t="s">
        <v>18</v>
      </c>
      <c r="M4" s="78">
        <v>3</v>
      </c>
      <c r="N4" s="78">
        <v>4</v>
      </c>
      <c r="O4" s="78" t="s">
        <v>19</v>
      </c>
      <c r="P4" s="78">
        <v>5</v>
      </c>
      <c r="Q4" s="78">
        <v>6</v>
      </c>
      <c r="R4" s="78" t="s">
        <v>20</v>
      </c>
      <c r="S4" s="78">
        <v>7</v>
      </c>
      <c r="T4" s="78">
        <v>8</v>
      </c>
      <c r="U4" s="78"/>
      <c r="V4" s="78"/>
    </row>
    <row r="5" spans="1:22" s="73" customFormat="1" ht="10.5">
      <c r="A5" s="81" t="s">
        <v>212</v>
      </c>
      <c r="B5" s="82" t="s">
        <v>213</v>
      </c>
      <c r="C5" s="83" t="s">
        <v>214</v>
      </c>
      <c r="D5" s="84">
        <v>1.5</v>
      </c>
      <c r="E5" s="85">
        <v>18</v>
      </c>
      <c r="F5" s="86">
        <v>72</v>
      </c>
      <c r="G5" s="86">
        <v>48</v>
      </c>
      <c r="H5" s="87" t="s">
        <v>215</v>
      </c>
      <c r="I5" s="124" t="s">
        <v>216</v>
      </c>
      <c r="J5" s="124"/>
      <c r="K5" s="124">
        <v>4</v>
      </c>
      <c r="L5" s="125"/>
      <c r="M5" s="126"/>
      <c r="N5" s="126"/>
      <c r="O5" s="126"/>
      <c r="P5" s="126"/>
      <c r="Q5" s="126"/>
      <c r="R5" s="126"/>
      <c r="S5" s="126"/>
      <c r="T5" s="126"/>
      <c r="U5" s="135" t="s">
        <v>163</v>
      </c>
      <c r="V5" s="124" t="s">
        <v>217</v>
      </c>
    </row>
    <row r="6" spans="1:22" s="73" customFormat="1" ht="10.5">
      <c r="A6" s="88"/>
      <c r="B6" s="82"/>
      <c r="C6" s="89"/>
      <c r="D6" s="90"/>
      <c r="E6" s="91"/>
      <c r="F6" s="92"/>
      <c r="G6" s="92"/>
      <c r="H6" s="93" t="s">
        <v>218</v>
      </c>
      <c r="I6" s="124" t="s">
        <v>219</v>
      </c>
      <c r="J6" s="124"/>
      <c r="K6" s="124">
        <v>4</v>
      </c>
      <c r="L6" s="125"/>
      <c r="M6" s="126"/>
      <c r="N6" s="126"/>
      <c r="O6" s="126"/>
      <c r="P6" s="126"/>
      <c r="Q6" s="126"/>
      <c r="R6" s="126"/>
      <c r="S6" s="126"/>
      <c r="T6" s="126"/>
      <c r="U6" s="136"/>
      <c r="V6" s="124" t="s">
        <v>220</v>
      </c>
    </row>
    <row r="7" spans="1:22" s="73" customFormat="1" ht="10.5">
      <c r="A7" s="88"/>
      <c r="B7" s="82"/>
      <c r="C7" s="89"/>
      <c r="D7" s="90"/>
      <c r="E7" s="91"/>
      <c r="F7" s="92"/>
      <c r="G7" s="92"/>
      <c r="H7" s="94" t="s">
        <v>221</v>
      </c>
      <c r="I7" s="124" t="s">
        <v>222</v>
      </c>
      <c r="J7" s="124"/>
      <c r="K7" s="124">
        <v>4</v>
      </c>
      <c r="L7" s="125"/>
      <c r="M7" s="126"/>
      <c r="N7" s="126"/>
      <c r="O7" s="126"/>
      <c r="P7" s="126"/>
      <c r="Q7" s="126"/>
      <c r="R7" s="126"/>
      <c r="S7" s="126"/>
      <c r="T7" s="126"/>
      <c r="U7" s="136"/>
      <c r="V7" s="124"/>
    </row>
    <row r="8" spans="1:22" s="73" customFormat="1" ht="18.75">
      <c r="A8" s="88"/>
      <c r="B8" s="82"/>
      <c r="C8" s="89"/>
      <c r="D8" s="90"/>
      <c r="E8" s="91"/>
      <c r="F8" s="92"/>
      <c r="G8" s="92"/>
      <c r="H8" s="93" t="s">
        <v>223</v>
      </c>
      <c r="I8" s="124" t="s">
        <v>219</v>
      </c>
      <c r="J8" s="124"/>
      <c r="K8" s="124">
        <v>4</v>
      </c>
      <c r="L8" s="125"/>
      <c r="M8" s="126"/>
      <c r="N8" s="126"/>
      <c r="O8" s="126"/>
      <c r="P8" s="126"/>
      <c r="Q8" s="126"/>
      <c r="R8" s="126"/>
      <c r="S8" s="126"/>
      <c r="T8" s="126"/>
      <c r="U8" s="136"/>
      <c r="V8" s="124" t="s">
        <v>220</v>
      </c>
    </row>
    <row r="9" spans="1:22" s="73" customFormat="1" ht="10.5">
      <c r="A9" s="88"/>
      <c r="B9" s="82"/>
      <c r="C9" s="89"/>
      <c r="D9" s="90"/>
      <c r="E9" s="91"/>
      <c r="F9" s="92"/>
      <c r="G9" s="92"/>
      <c r="H9" s="93" t="s">
        <v>224</v>
      </c>
      <c r="I9" s="124" t="s">
        <v>219</v>
      </c>
      <c r="J9" s="124"/>
      <c r="K9" s="124">
        <v>4</v>
      </c>
      <c r="L9" s="125"/>
      <c r="M9" s="126"/>
      <c r="N9" s="126"/>
      <c r="O9" s="126"/>
      <c r="P9" s="126"/>
      <c r="Q9" s="126"/>
      <c r="R9" s="126"/>
      <c r="S9" s="126"/>
      <c r="T9" s="126"/>
      <c r="U9" s="136"/>
      <c r="V9" s="124"/>
    </row>
    <row r="10" spans="1:22" s="73" customFormat="1" ht="10.5">
      <c r="A10" s="88"/>
      <c r="B10" s="82"/>
      <c r="C10" s="89"/>
      <c r="D10" s="90"/>
      <c r="E10" s="91"/>
      <c r="F10" s="92"/>
      <c r="G10" s="92"/>
      <c r="H10" s="93" t="s">
        <v>225</v>
      </c>
      <c r="I10" s="124" t="s">
        <v>219</v>
      </c>
      <c r="J10" s="124"/>
      <c r="K10" s="124">
        <v>4</v>
      </c>
      <c r="L10" s="125"/>
      <c r="M10" s="126"/>
      <c r="N10" s="126"/>
      <c r="O10" s="126"/>
      <c r="P10" s="126"/>
      <c r="Q10" s="126"/>
      <c r="R10" s="126"/>
      <c r="S10" s="126"/>
      <c r="T10" s="126"/>
      <c r="U10" s="136"/>
      <c r="V10" s="124" t="s">
        <v>217</v>
      </c>
    </row>
    <row r="11" spans="1:22" s="73" customFormat="1" ht="10.5">
      <c r="A11" s="88"/>
      <c r="B11" s="82"/>
      <c r="C11" s="89"/>
      <c r="D11" s="90"/>
      <c r="E11" s="91"/>
      <c r="F11" s="92"/>
      <c r="G11" s="92"/>
      <c r="H11" s="93" t="s">
        <v>226</v>
      </c>
      <c r="I11" s="124" t="s">
        <v>227</v>
      </c>
      <c r="J11" s="124"/>
      <c r="K11" s="124">
        <v>4</v>
      </c>
      <c r="L11" s="125"/>
      <c r="M11" s="126"/>
      <c r="N11" s="126"/>
      <c r="O11" s="126"/>
      <c r="P11" s="126"/>
      <c r="Q11" s="126"/>
      <c r="R11" s="126"/>
      <c r="S11" s="126"/>
      <c r="T11" s="126"/>
      <c r="U11" s="136"/>
      <c r="V11" s="124" t="s">
        <v>217</v>
      </c>
    </row>
    <row r="12" spans="1:22" s="73" customFormat="1" ht="18.75">
      <c r="A12" s="88"/>
      <c r="B12" s="82"/>
      <c r="C12" s="89"/>
      <c r="D12" s="90"/>
      <c r="E12" s="91"/>
      <c r="F12" s="92"/>
      <c r="G12" s="92"/>
      <c r="H12" s="93" t="s">
        <v>228</v>
      </c>
      <c r="I12" s="124" t="s">
        <v>222</v>
      </c>
      <c r="J12" s="124"/>
      <c r="K12" s="124">
        <v>4</v>
      </c>
      <c r="L12" s="125"/>
      <c r="M12" s="126"/>
      <c r="N12" s="126"/>
      <c r="O12" s="126"/>
      <c r="P12" s="126"/>
      <c r="Q12" s="126"/>
      <c r="R12" s="126"/>
      <c r="S12" s="126"/>
      <c r="T12" s="126"/>
      <c r="U12" s="136"/>
      <c r="V12" s="136" t="s">
        <v>229</v>
      </c>
    </row>
    <row r="13" spans="1:22" s="73" customFormat="1" ht="10.5">
      <c r="A13" s="88"/>
      <c r="B13" s="82"/>
      <c r="C13" s="89"/>
      <c r="D13" s="90"/>
      <c r="E13" s="91"/>
      <c r="F13" s="92"/>
      <c r="G13" s="92"/>
      <c r="H13" s="95" t="s">
        <v>230</v>
      </c>
      <c r="I13" s="124" t="s">
        <v>227</v>
      </c>
      <c r="J13" s="124"/>
      <c r="K13" s="124">
        <v>4</v>
      </c>
      <c r="L13" s="125"/>
      <c r="M13" s="126"/>
      <c r="N13" s="126"/>
      <c r="O13" s="126"/>
      <c r="P13" s="126"/>
      <c r="Q13" s="126"/>
      <c r="R13" s="126"/>
      <c r="S13" s="126"/>
      <c r="T13" s="126"/>
      <c r="U13" s="136"/>
      <c r="V13" s="137"/>
    </row>
    <row r="14" spans="1:22" s="73" customFormat="1" ht="18.75">
      <c r="A14" s="88"/>
      <c r="B14" s="82"/>
      <c r="C14" s="89"/>
      <c r="D14" s="90"/>
      <c r="E14" s="91"/>
      <c r="F14" s="92"/>
      <c r="G14" s="92"/>
      <c r="H14" s="93" t="s">
        <v>231</v>
      </c>
      <c r="I14" s="124" t="s">
        <v>219</v>
      </c>
      <c r="J14" s="124"/>
      <c r="K14" s="124">
        <v>4</v>
      </c>
      <c r="L14" s="125"/>
      <c r="M14" s="124"/>
      <c r="N14" s="124"/>
      <c r="O14" s="126"/>
      <c r="P14" s="126"/>
      <c r="Q14" s="126"/>
      <c r="R14" s="126"/>
      <c r="S14" s="126"/>
      <c r="T14" s="126"/>
      <c r="U14" s="136"/>
      <c r="V14" s="124" t="s">
        <v>220</v>
      </c>
    </row>
    <row r="15" spans="1:22" s="73" customFormat="1" ht="10.5">
      <c r="A15" s="88"/>
      <c r="B15" s="82"/>
      <c r="C15" s="89"/>
      <c r="D15" s="90"/>
      <c r="E15" s="91"/>
      <c r="F15" s="92"/>
      <c r="G15" s="92"/>
      <c r="H15" s="93" t="s">
        <v>232</v>
      </c>
      <c r="I15" s="124" t="s">
        <v>219</v>
      </c>
      <c r="J15" s="124"/>
      <c r="K15" s="124">
        <v>4</v>
      </c>
      <c r="L15" s="125"/>
      <c r="M15" s="124"/>
      <c r="N15" s="124"/>
      <c r="O15" s="126"/>
      <c r="P15" s="126"/>
      <c r="Q15" s="126"/>
      <c r="R15" s="126"/>
      <c r="S15" s="126"/>
      <c r="T15" s="126"/>
      <c r="U15" s="136"/>
      <c r="V15" s="124"/>
    </row>
    <row r="16" spans="1:22" s="73" customFormat="1" ht="18.75">
      <c r="A16" s="88"/>
      <c r="B16" s="82"/>
      <c r="C16" s="89"/>
      <c r="D16" s="90"/>
      <c r="E16" s="91"/>
      <c r="F16" s="92"/>
      <c r="G16" s="92"/>
      <c r="H16" s="93" t="s">
        <v>233</v>
      </c>
      <c r="I16" s="124" t="s">
        <v>227</v>
      </c>
      <c r="J16" s="124"/>
      <c r="K16" s="124">
        <v>4</v>
      </c>
      <c r="L16" s="125"/>
      <c r="M16" s="124"/>
      <c r="N16" s="124"/>
      <c r="O16" s="126"/>
      <c r="P16" s="126"/>
      <c r="Q16" s="126"/>
      <c r="R16" s="126"/>
      <c r="S16" s="126"/>
      <c r="T16" s="126"/>
      <c r="U16" s="136"/>
      <c r="V16" s="137" t="s">
        <v>217</v>
      </c>
    </row>
    <row r="17" spans="1:22" s="73" customFormat="1" ht="10.5">
      <c r="A17" s="88"/>
      <c r="B17" s="82"/>
      <c r="C17" s="89"/>
      <c r="D17" s="90"/>
      <c r="E17" s="91"/>
      <c r="F17" s="92"/>
      <c r="G17" s="92"/>
      <c r="H17" s="87" t="s">
        <v>234</v>
      </c>
      <c r="I17" s="127" t="s">
        <v>222</v>
      </c>
      <c r="J17" s="124"/>
      <c r="K17" s="124">
        <v>4</v>
      </c>
      <c r="L17" s="125"/>
      <c r="M17" s="124"/>
      <c r="N17" s="124"/>
      <c r="O17" s="126"/>
      <c r="P17" s="126"/>
      <c r="Q17" s="126"/>
      <c r="R17" s="126"/>
      <c r="S17" s="126"/>
      <c r="T17" s="126"/>
      <c r="U17" s="136"/>
      <c r="V17" s="137" t="s">
        <v>217</v>
      </c>
    </row>
    <row r="18" spans="1:22" s="73" customFormat="1" ht="10.5">
      <c r="A18" s="88"/>
      <c r="B18" s="82"/>
      <c r="C18" s="89"/>
      <c r="D18" s="90"/>
      <c r="E18" s="91"/>
      <c r="F18" s="92"/>
      <c r="G18" s="92"/>
      <c r="H18" s="95" t="s">
        <v>235</v>
      </c>
      <c r="I18" s="124" t="s">
        <v>219</v>
      </c>
      <c r="J18" s="124"/>
      <c r="K18" s="124">
        <v>4</v>
      </c>
      <c r="L18" s="125"/>
      <c r="M18" s="124"/>
      <c r="N18" s="124"/>
      <c r="O18" s="126"/>
      <c r="P18" s="126"/>
      <c r="Q18" s="126"/>
      <c r="R18" s="126"/>
      <c r="S18" s="126"/>
      <c r="T18" s="126"/>
      <c r="U18" s="136"/>
      <c r="V18" s="137" t="s">
        <v>217</v>
      </c>
    </row>
    <row r="19" spans="1:22" s="73" customFormat="1" ht="10.5">
      <c r="A19" s="88"/>
      <c r="B19" s="82"/>
      <c r="C19" s="89"/>
      <c r="D19" s="90"/>
      <c r="E19" s="91"/>
      <c r="F19" s="92"/>
      <c r="G19" s="92"/>
      <c r="H19" s="95" t="s">
        <v>236</v>
      </c>
      <c r="I19" s="124" t="s">
        <v>219</v>
      </c>
      <c r="J19" s="124"/>
      <c r="K19" s="124">
        <v>4</v>
      </c>
      <c r="L19" s="125"/>
      <c r="M19" s="124"/>
      <c r="N19" s="124"/>
      <c r="O19" s="126"/>
      <c r="P19" s="126"/>
      <c r="Q19" s="126"/>
      <c r="R19" s="126"/>
      <c r="S19" s="126"/>
      <c r="T19" s="126"/>
      <c r="U19" s="136"/>
      <c r="V19" s="124" t="s">
        <v>237</v>
      </c>
    </row>
    <row r="20" spans="1:22" s="73" customFormat="1" ht="18.75">
      <c r="A20" s="88"/>
      <c r="B20" s="82"/>
      <c r="C20" s="89"/>
      <c r="D20" s="90"/>
      <c r="E20" s="91"/>
      <c r="F20" s="92"/>
      <c r="G20" s="92"/>
      <c r="H20" s="95" t="s">
        <v>238</v>
      </c>
      <c r="I20" s="124" t="s">
        <v>219</v>
      </c>
      <c r="J20" s="124"/>
      <c r="K20" s="124">
        <v>4</v>
      </c>
      <c r="L20" s="125"/>
      <c r="M20" s="124"/>
      <c r="N20" s="124"/>
      <c r="O20" s="126"/>
      <c r="P20" s="126"/>
      <c r="Q20" s="126"/>
      <c r="R20" s="126"/>
      <c r="S20" s="126"/>
      <c r="T20" s="126"/>
      <c r="U20" s="136"/>
      <c r="V20" s="124"/>
    </row>
    <row r="21" spans="1:22" s="73" customFormat="1" ht="18.75">
      <c r="A21" s="88"/>
      <c r="B21" s="82"/>
      <c r="C21" s="89"/>
      <c r="D21" s="90"/>
      <c r="E21" s="91"/>
      <c r="F21" s="92"/>
      <c r="G21" s="92"/>
      <c r="H21" s="95" t="s">
        <v>239</v>
      </c>
      <c r="I21" s="124" t="s">
        <v>219</v>
      </c>
      <c r="J21" s="124"/>
      <c r="K21" s="124">
        <v>4</v>
      </c>
      <c r="L21" s="125"/>
      <c r="M21" s="124"/>
      <c r="N21" s="124"/>
      <c r="O21" s="126"/>
      <c r="P21" s="126"/>
      <c r="Q21" s="126"/>
      <c r="R21" s="126"/>
      <c r="S21" s="126"/>
      <c r="T21" s="126"/>
      <c r="U21" s="136"/>
      <c r="V21" s="136" t="s">
        <v>229</v>
      </c>
    </row>
    <row r="22" spans="1:22" s="73" customFormat="1" ht="18.75">
      <c r="A22" s="88"/>
      <c r="B22" s="82"/>
      <c r="C22" s="96"/>
      <c r="D22" s="97"/>
      <c r="E22" s="98"/>
      <c r="F22" s="99"/>
      <c r="G22" s="99"/>
      <c r="H22" s="87" t="s">
        <v>240</v>
      </c>
      <c r="I22" s="124" t="s">
        <v>222</v>
      </c>
      <c r="J22" s="124"/>
      <c r="K22" s="124">
        <v>4</v>
      </c>
      <c r="L22" s="125"/>
      <c r="M22" s="124"/>
      <c r="N22" s="124"/>
      <c r="O22" s="126"/>
      <c r="P22" s="126"/>
      <c r="Q22" s="126"/>
      <c r="R22" s="126"/>
      <c r="S22" s="126"/>
      <c r="T22" s="126"/>
      <c r="U22" s="137"/>
      <c r="V22" s="137"/>
    </row>
    <row r="23" spans="1:22" s="74" customFormat="1" ht="9">
      <c r="A23" s="88"/>
      <c r="B23" s="82"/>
      <c r="C23" s="100" t="s">
        <v>149</v>
      </c>
      <c r="D23" s="101">
        <v>2</v>
      </c>
      <c r="E23" s="102" t="s">
        <v>241</v>
      </c>
      <c r="F23" s="103">
        <v>56</v>
      </c>
      <c r="G23" s="103">
        <v>53</v>
      </c>
      <c r="H23" s="104"/>
      <c r="I23" s="128"/>
      <c r="J23" s="103"/>
      <c r="K23" s="103">
        <f>SUM(K5:K22)</f>
        <v>72</v>
      </c>
      <c r="M23" s="103"/>
      <c r="N23" s="103"/>
      <c r="O23" s="103"/>
      <c r="P23" s="103"/>
      <c r="Q23" s="103"/>
      <c r="R23" s="103"/>
      <c r="S23" s="103"/>
      <c r="T23" s="103"/>
      <c r="U23" s="128"/>
      <c r="V23" s="103"/>
    </row>
    <row r="24" spans="1:22" ht="18.75">
      <c r="A24" s="88"/>
      <c r="B24" s="81" t="s">
        <v>242</v>
      </c>
      <c r="C24" s="105" t="s">
        <v>243</v>
      </c>
      <c r="D24" s="106" t="s">
        <v>244</v>
      </c>
      <c r="E24" s="107">
        <v>4</v>
      </c>
      <c r="F24" s="107">
        <v>8</v>
      </c>
      <c r="G24" s="108">
        <v>8</v>
      </c>
      <c r="H24" s="109" t="s">
        <v>245</v>
      </c>
      <c r="I24" s="129" t="s">
        <v>246</v>
      </c>
      <c r="J24" s="107"/>
      <c r="K24" s="107"/>
      <c r="L24" s="107"/>
      <c r="M24" s="107"/>
      <c r="N24" s="107"/>
      <c r="O24" s="107"/>
      <c r="P24" s="129">
        <v>2</v>
      </c>
      <c r="Q24" s="129"/>
      <c r="R24" s="107"/>
      <c r="S24" s="107"/>
      <c r="T24" s="107"/>
      <c r="U24" s="107" t="s">
        <v>247</v>
      </c>
      <c r="V24" s="107" t="s">
        <v>248</v>
      </c>
    </row>
    <row r="25" spans="1:22" ht="12">
      <c r="A25" s="88"/>
      <c r="B25" s="88"/>
      <c r="C25" s="110"/>
      <c r="D25" s="106"/>
      <c r="E25" s="107"/>
      <c r="F25" s="107"/>
      <c r="G25" s="108"/>
      <c r="H25" s="109" t="s">
        <v>249</v>
      </c>
      <c r="I25" s="129" t="s">
        <v>250</v>
      </c>
      <c r="J25" s="107"/>
      <c r="K25" s="107"/>
      <c r="L25" s="107"/>
      <c r="M25" s="107"/>
      <c r="N25" s="107"/>
      <c r="O25" s="107"/>
      <c r="P25" s="129">
        <v>2</v>
      </c>
      <c r="Q25" s="129"/>
      <c r="R25" s="107"/>
      <c r="S25" s="107"/>
      <c r="T25" s="107"/>
      <c r="U25" s="107"/>
      <c r="V25" s="107" t="s">
        <v>248</v>
      </c>
    </row>
    <row r="26" spans="1:22" ht="12">
      <c r="A26" s="88"/>
      <c r="B26" s="88"/>
      <c r="C26" s="110"/>
      <c r="D26" s="106"/>
      <c r="E26" s="107"/>
      <c r="F26" s="107"/>
      <c r="G26" s="108"/>
      <c r="H26" s="109" t="s">
        <v>251</v>
      </c>
      <c r="I26" s="129" t="s">
        <v>252</v>
      </c>
      <c r="J26" s="107"/>
      <c r="K26" s="107"/>
      <c r="L26" s="107"/>
      <c r="M26" s="107"/>
      <c r="N26" s="107"/>
      <c r="O26" s="107"/>
      <c r="P26" s="129">
        <v>2</v>
      </c>
      <c r="Q26" s="129"/>
      <c r="R26" s="107"/>
      <c r="S26" s="107"/>
      <c r="T26" s="107"/>
      <c r="U26" s="107"/>
      <c r="V26" s="107" t="s">
        <v>248</v>
      </c>
    </row>
    <row r="27" spans="1:22" ht="12">
      <c r="A27" s="88"/>
      <c r="B27" s="88"/>
      <c r="C27" s="111"/>
      <c r="D27" s="106"/>
      <c r="E27" s="107"/>
      <c r="F27" s="107"/>
      <c r="G27" s="108"/>
      <c r="H27" s="109" t="s">
        <v>253</v>
      </c>
      <c r="I27" s="129" t="s">
        <v>250</v>
      </c>
      <c r="J27" s="107"/>
      <c r="K27" s="107"/>
      <c r="L27" s="107"/>
      <c r="M27" s="107"/>
      <c r="N27" s="107"/>
      <c r="O27" s="107"/>
      <c r="P27" s="129">
        <v>2</v>
      </c>
      <c r="Q27" s="129"/>
      <c r="R27" s="107"/>
      <c r="S27" s="107"/>
      <c r="T27" s="107"/>
      <c r="U27" s="107"/>
      <c r="V27" s="107" t="s">
        <v>248</v>
      </c>
    </row>
    <row r="28" spans="1:22" ht="12">
      <c r="A28" s="88"/>
      <c r="B28" s="88"/>
      <c r="C28" s="107" t="s">
        <v>254</v>
      </c>
      <c r="D28" s="112" t="s">
        <v>244</v>
      </c>
      <c r="E28" s="107">
        <v>4</v>
      </c>
      <c r="F28" s="108">
        <v>8</v>
      </c>
      <c r="G28" s="108">
        <v>8</v>
      </c>
      <c r="H28" s="113"/>
      <c r="I28" s="107"/>
      <c r="J28" s="107"/>
      <c r="K28" s="107"/>
      <c r="L28" s="107"/>
      <c r="M28" s="107"/>
      <c r="N28" s="107"/>
      <c r="O28" s="107"/>
      <c r="P28" s="107"/>
      <c r="Q28" s="107"/>
      <c r="R28" s="107"/>
      <c r="S28" s="107"/>
      <c r="T28" s="107"/>
      <c r="U28" s="107" t="s">
        <v>247</v>
      </c>
      <c r="V28" s="107"/>
    </row>
    <row r="29" spans="1:22" ht="12">
      <c r="A29" s="88"/>
      <c r="B29" s="88"/>
      <c r="C29" s="107"/>
      <c r="D29" s="112"/>
      <c r="E29" s="107"/>
      <c r="F29" s="108"/>
      <c r="G29" s="108"/>
      <c r="H29" s="113" t="s">
        <v>255</v>
      </c>
      <c r="I29" s="107" t="s">
        <v>250</v>
      </c>
      <c r="J29" s="107"/>
      <c r="K29" s="107"/>
      <c r="L29" s="107"/>
      <c r="M29" s="107"/>
      <c r="N29" s="107">
        <v>2</v>
      </c>
      <c r="O29" s="107"/>
      <c r="Q29" s="107"/>
      <c r="R29" s="107"/>
      <c r="S29" s="107"/>
      <c r="T29" s="107"/>
      <c r="U29" s="107"/>
      <c r="V29" s="107" t="s">
        <v>248</v>
      </c>
    </row>
    <row r="30" spans="1:22" ht="12">
      <c r="A30" s="88"/>
      <c r="B30" s="88"/>
      <c r="C30" s="107"/>
      <c r="D30" s="112"/>
      <c r="E30" s="107"/>
      <c r="F30" s="108"/>
      <c r="G30" s="108"/>
      <c r="H30" s="114" t="s">
        <v>256</v>
      </c>
      <c r="I30" s="107" t="s">
        <v>250</v>
      </c>
      <c r="J30" s="107"/>
      <c r="K30" s="107"/>
      <c r="L30" s="107"/>
      <c r="M30" s="107"/>
      <c r="N30" s="107">
        <v>2</v>
      </c>
      <c r="O30" s="107"/>
      <c r="Q30" s="107"/>
      <c r="R30" s="107"/>
      <c r="S30" s="107"/>
      <c r="T30" s="107"/>
      <c r="U30" s="107"/>
      <c r="V30" s="107" t="s">
        <v>248</v>
      </c>
    </row>
    <row r="31" spans="1:22" ht="18.75">
      <c r="A31" s="88"/>
      <c r="B31" s="88"/>
      <c r="C31" s="107"/>
      <c r="D31" s="112"/>
      <c r="E31" s="107"/>
      <c r="F31" s="108"/>
      <c r="G31" s="108"/>
      <c r="H31" s="114" t="s">
        <v>257</v>
      </c>
      <c r="I31" s="107" t="s">
        <v>250</v>
      </c>
      <c r="J31" s="107"/>
      <c r="K31" s="107"/>
      <c r="L31" s="107"/>
      <c r="M31" s="107"/>
      <c r="N31" s="107">
        <v>2</v>
      </c>
      <c r="O31" s="107"/>
      <c r="Q31" s="107"/>
      <c r="R31" s="107"/>
      <c r="S31" s="107"/>
      <c r="T31" s="107"/>
      <c r="U31" s="107"/>
      <c r="V31" s="107" t="s">
        <v>248</v>
      </c>
    </row>
    <row r="32" spans="1:22" ht="18.75">
      <c r="A32" s="88"/>
      <c r="B32" s="88"/>
      <c r="C32" s="107"/>
      <c r="D32" s="112"/>
      <c r="E32" s="107"/>
      <c r="F32" s="108"/>
      <c r="G32" s="108"/>
      <c r="H32" s="114" t="s">
        <v>258</v>
      </c>
      <c r="I32" s="82" t="s">
        <v>222</v>
      </c>
      <c r="J32" s="107"/>
      <c r="K32" s="107"/>
      <c r="L32" s="107"/>
      <c r="M32" s="107"/>
      <c r="N32" s="107">
        <v>2</v>
      </c>
      <c r="O32" s="107"/>
      <c r="Q32" s="107"/>
      <c r="R32" s="107"/>
      <c r="S32" s="107"/>
      <c r="T32" s="107"/>
      <c r="U32" s="107"/>
      <c r="V32" s="107" t="s">
        <v>248</v>
      </c>
    </row>
    <row r="33" spans="1:22" ht="12">
      <c r="A33" s="88"/>
      <c r="B33" s="88"/>
      <c r="C33" s="115"/>
      <c r="D33" s="84"/>
      <c r="E33" s="115"/>
      <c r="F33" s="86"/>
      <c r="G33" s="86"/>
      <c r="H33" s="109"/>
      <c r="I33" s="107"/>
      <c r="J33" s="107"/>
      <c r="K33" s="107"/>
      <c r="L33" s="107"/>
      <c r="M33" s="107"/>
      <c r="N33" s="107"/>
      <c r="O33" s="107"/>
      <c r="P33" s="107"/>
      <c r="Q33" s="107"/>
      <c r="R33" s="107"/>
      <c r="S33" s="107"/>
      <c r="T33" s="107"/>
      <c r="U33" s="115"/>
      <c r="V33" s="107"/>
    </row>
    <row r="34" spans="1:22" ht="12">
      <c r="A34" s="88"/>
      <c r="B34" s="88"/>
      <c r="C34" s="116"/>
      <c r="D34" s="97"/>
      <c r="E34" s="116"/>
      <c r="F34" s="99"/>
      <c r="G34" s="99"/>
      <c r="H34" s="109"/>
      <c r="I34" s="107"/>
      <c r="J34" s="107"/>
      <c r="K34" s="107"/>
      <c r="L34" s="107"/>
      <c r="M34" s="107"/>
      <c r="N34" s="107"/>
      <c r="O34" s="107"/>
      <c r="P34" s="107"/>
      <c r="Q34" s="107"/>
      <c r="R34" s="107"/>
      <c r="S34" s="107"/>
      <c r="T34" s="107"/>
      <c r="U34" s="116"/>
      <c r="V34" s="107"/>
    </row>
    <row r="35" spans="1:22" ht="18" customHeight="1">
      <c r="A35" s="88"/>
      <c r="B35" s="88"/>
      <c r="C35" s="107" t="s">
        <v>259</v>
      </c>
      <c r="D35" s="106" t="s">
        <v>244</v>
      </c>
      <c r="E35" s="107">
        <v>6</v>
      </c>
      <c r="F35" s="107">
        <v>12</v>
      </c>
      <c r="G35" s="108">
        <v>8</v>
      </c>
      <c r="H35" s="109" t="s">
        <v>260</v>
      </c>
      <c r="I35" s="107" t="s">
        <v>250</v>
      </c>
      <c r="J35" s="107"/>
      <c r="K35" s="107"/>
      <c r="L35" s="107"/>
      <c r="M35" s="107"/>
      <c r="N35" s="107"/>
      <c r="O35" s="107"/>
      <c r="P35" s="130">
        <v>2</v>
      </c>
      <c r="R35" s="107"/>
      <c r="S35" s="107"/>
      <c r="T35" s="107"/>
      <c r="U35" s="107" t="s">
        <v>247</v>
      </c>
      <c r="V35" s="107" t="s">
        <v>248</v>
      </c>
    </row>
    <row r="36" spans="1:22" ht="15.75" customHeight="1">
      <c r="A36" s="88"/>
      <c r="B36" s="88"/>
      <c r="C36" s="107"/>
      <c r="D36" s="106"/>
      <c r="E36" s="107"/>
      <c r="F36" s="107"/>
      <c r="G36" s="108"/>
      <c r="H36" s="109" t="s">
        <v>261</v>
      </c>
      <c r="I36" s="107" t="s">
        <v>250</v>
      </c>
      <c r="J36" s="107"/>
      <c r="K36" s="107"/>
      <c r="L36" s="107"/>
      <c r="M36" s="107"/>
      <c r="N36" s="107"/>
      <c r="O36" s="107"/>
      <c r="P36" s="130">
        <v>2</v>
      </c>
      <c r="R36" s="107"/>
      <c r="S36" s="107"/>
      <c r="T36" s="107"/>
      <c r="U36" s="107"/>
      <c r="V36" s="107" t="s">
        <v>248</v>
      </c>
    </row>
    <row r="37" spans="1:22" ht="18.75">
      <c r="A37" s="88"/>
      <c r="B37" s="88"/>
      <c r="C37" s="107"/>
      <c r="D37" s="106"/>
      <c r="E37" s="107"/>
      <c r="F37" s="107"/>
      <c r="G37" s="108"/>
      <c r="H37" s="109" t="s">
        <v>262</v>
      </c>
      <c r="I37" s="107" t="s">
        <v>252</v>
      </c>
      <c r="J37" s="107"/>
      <c r="K37" s="107"/>
      <c r="L37" s="107"/>
      <c r="M37" s="107"/>
      <c r="N37" s="107"/>
      <c r="O37" s="107"/>
      <c r="P37" s="130">
        <v>2</v>
      </c>
      <c r="R37" s="107"/>
      <c r="S37" s="107"/>
      <c r="T37" s="107"/>
      <c r="U37" s="107"/>
      <c r="V37" s="107" t="s">
        <v>248</v>
      </c>
    </row>
    <row r="38" spans="1:22" ht="16.5" customHeight="1">
      <c r="A38" s="88"/>
      <c r="B38" s="88"/>
      <c r="C38" s="107"/>
      <c r="D38" s="106"/>
      <c r="E38" s="107"/>
      <c r="F38" s="107"/>
      <c r="G38" s="108"/>
      <c r="H38" s="109" t="s">
        <v>263</v>
      </c>
      <c r="I38" s="107" t="s">
        <v>250</v>
      </c>
      <c r="J38" s="107"/>
      <c r="K38" s="107"/>
      <c r="L38" s="107"/>
      <c r="M38" s="107"/>
      <c r="N38" s="107"/>
      <c r="O38" s="107"/>
      <c r="P38" s="130">
        <v>2</v>
      </c>
      <c r="R38" s="107"/>
      <c r="S38" s="107"/>
      <c r="T38" s="107"/>
      <c r="U38" s="107"/>
      <c r="V38" s="107" t="s">
        <v>248</v>
      </c>
    </row>
    <row r="39" spans="1:22" ht="15.75" customHeight="1">
      <c r="A39" s="88"/>
      <c r="B39" s="88"/>
      <c r="C39" s="107"/>
      <c r="D39" s="106"/>
      <c r="E39" s="107"/>
      <c r="F39" s="107"/>
      <c r="G39" s="108"/>
      <c r="H39" s="109" t="s">
        <v>264</v>
      </c>
      <c r="I39" s="107" t="s">
        <v>250</v>
      </c>
      <c r="J39" s="107"/>
      <c r="K39" s="107"/>
      <c r="L39" s="107"/>
      <c r="M39" s="107"/>
      <c r="N39" s="107"/>
      <c r="O39" s="107"/>
      <c r="P39" s="130">
        <v>2</v>
      </c>
      <c r="R39" s="107"/>
      <c r="S39" s="107"/>
      <c r="T39" s="107"/>
      <c r="U39" s="107"/>
      <c r="V39" s="107" t="s">
        <v>265</v>
      </c>
    </row>
    <row r="40" spans="1:22" ht="24.75" customHeight="1">
      <c r="A40" s="88"/>
      <c r="B40" s="88"/>
      <c r="C40" s="107"/>
      <c r="D40" s="106"/>
      <c r="E40" s="107"/>
      <c r="F40" s="107"/>
      <c r="G40" s="108"/>
      <c r="H40" s="109" t="s">
        <v>266</v>
      </c>
      <c r="I40" s="107" t="s">
        <v>250</v>
      </c>
      <c r="J40" s="109"/>
      <c r="K40" s="109"/>
      <c r="L40" s="109"/>
      <c r="M40" s="109"/>
      <c r="N40" s="109"/>
      <c r="O40" s="109"/>
      <c r="P40" s="130">
        <v>2</v>
      </c>
      <c r="R40" s="107"/>
      <c r="S40" s="109"/>
      <c r="T40" s="109"/>
      <c r="U40" s="107"/>
      <c r="V40" s="107" t="s">
        <v>265</v>
      </c>
    </row>
    <row r="41" spans="1:22" ht="11.25" customHeight="1">
      <c r="A41" s="88"/>
      <c r="B41" s="88"/>
      <c r="C41" s="115" t="s">
        <v>267</v>
      </c>
      <c r="D41" s="106" t="s">
        <v>244</v>
      </c>
      <c r="E41" s="107">
        <v>4</v>
      </c>
      <c r="F41" s="107">
        <v>4</v>
      </c>
      <c r="G41" s="108">
        <v>4</v>
      </c>
      <c r="H41" s="114" t="s">
        <v>268</v>
      </c>
      <c r="I41" s="129" t="s">
        <v>250</v>
      </c>
      <c r="J41" s="107"/>
      <c r="K41" s="107"/>
      <c r="L41" s="107"/>
      <c r="M41" s="107"/>
      <c r="N41" s="107">
        <v>1</v>
      </c>
      <c r="O41" s="129"/>
      <c r="Q41" s="107"/>
      <c r="R41" s="107"/>
      <c r="S41" s="107"/>
      <c r="T41" s="107"/>
      <c r="U41" s="107" t="s">
        <v>247</v>
      </c>
      <c r="V41" s="107" t="s">
        <v>248</v>
      </c>
    </row>
    <row r="42" spans="1:22" ht="18.75">
      <c r="A42" s="88"/>
      <c r="B42" s="88"/>
      <c r="C42" s="117"/>
      <c r="D42" s="106"/>
      <c r="E42" s="107"/>
      <c r="F42" s="107"/>
      <c r="G42" s="108"/>
      <c r="H42" s="114" t="s">
        <v>269</v>
      </c>
      <c r="I42" s="129" t="s">
        <v>250</v>
      </c>
      <c r="J42" s="107"/>
      <c r="K42" s="107"/>
      <c r="L42" s="107"/>
      <c r="M42" s="107"/>
      <c r="N42" s="107">
        <v>1</v>
      </c>
      <c r="O42" s="129"/>
      <c r="Q42" s="107"/>
      <c r="R42" s="107"/>
      <c r="S42" s="107"/>
      <c r="T42" s="107"/>
      <c r="U42" s="107"/>
      <c r="V42" s="107" t="s">
        <v>248</v>
      </c>
    </row>
    <row r="43" spans="1:22" ht="12">
      <c r="A43" s="88"/>
      <c r="B43" s="88"/>
      <c r="C43" s="117"/>
      <c r="D43" s="106"/>
      <c r="E43" s="107"/>
      <c r="F43" s="107"/>
      <c r="G43" s="108"/>
      <c r="H43" s="114" t="s">
        <v>270</v>
      </c>
      <c r="I43" s="131" t="s">
        <v>222</v>
      </c>
      <c r="J43" s="107"/>
      <c r="K43" s="107"/>
      <c r="L43" s="107"/>
      <c r="M43" s="107"/>
      <c r="N43" s="107">
        <v>1</v>
      </c>
      <c r="O43" s="129"/>
      <c r="Q43" s="107"/>
      <c r="R43" s="107"/>
      <c r="S43" s="107"/>
      <c r="T43" s="107"/>
      <c r="U43" s="107"/>
      <c r="V43" s="107" t="s">
        <v>248</v>
      </c>
    </row>
    <row r="44" spans="1:22" ht="12">
      <c r="A44" s="88"/>
      <c r="B44" s="88"/>
      <c r="C44" s="117"/>
      <c r="D44" s="106"/>
      <c r="E44" s="107"/>
      <c r="F44" s="107"/>
      <c r="G44" s="108"/>
      <c r="H44" s="114" t="s">
        <v>271</v>
      </c>
      <c r="I44" s="131" t="s">
        <v>222</v>
      </c>
      <c r="J44" s="107"/>
      <c r="K44" s="107"/>
      <c r="L44" s="107"/>
      <c r="M44" s="107"/>
      <c r="N44" s="107">
        <v>1</v>
      </c>
      <c r="O44" s="129"/>
      <c r="Q44" s="107"/>
      <c r="R44" s="107"/>
      <c r="S44" s="107"/>
      <c r="T44" s="107"/>
      <c r="U44" s="107"/>
      <c r="V44" s="107" t="s">
        <v>248</v>
      </c>
    </row>
    <row r="45" spans="1:22" ht="12">
      <c r="A45" s="88"/>
      <c r="B45" s="88"/>
      <c r="C45" s="117"/>
      <c r="D45" s="106"/>
      <c r="E45" s="107"/>
      <c r="F45" s="107"/>
      <c r="G45" s="108"/>
      <c r="O45" s="129"/>
      <c r="P45" s="107"/>
      <c r="Q45" s="107"/>
      <c r="R45" s="107"/>
      <c r="S45" s="107"/>
      <c r="T45" s="107"/>
      <c r="U45" s="107"/>
      <c r="V45" s="107" t="s">
        <v>248</v>
      </c>
    </row>
    <row r="46" spans="1:22" ht="12">
      <c r="A46" s="88"/>
      <c r="B46" s="88"/>
      <c r="C46" s="116"/>
      <c r="D46" s="106"/>
      <c r="E46" s="107"/>
      <c r="F46" s="107"/>
      <c r="G46" s="108"/>
      <c r="H46" s="114"/>
      <c r="I46" s="131"/>
      <c r="J46" s="107"/>
      <c r="K46" s="107"/>
      <c r="L46" s="107"/>
      <c r="M46" s="107"/>
      <c r="N46" s="107"/>
      <c r="O46" s="129"/>
      <c r="P46" s="107"/>
      <c r="Q46" s="107"/>
      <c r="R46" s="107"/>
      <c r="S46" s="107"/>
      <c r="T46" s="107"/>
      <c r="U46" s="107"/>
      <c r="V46" s="107"/>
    </row>
    <row r="47" spans="1:22" ht="12">
      <c r="A47" s="88"/>
      <c r="B47" s="88"/>
      <c r="C47" s="107" t="s">
        <v>272</v>
      </c>
      <c r="D47" s="112" t="s">
        <v>244</v>
      </c>
      <c r="E47" s="107">
        <v>3</v>
      </c>
      <c r="F47" s="108">
        <v>8</v>
      </c>
      <c r="G47" s="108">
        <v>8</v>
      </c>
      <c r="H47" s="113" t="s">
        <v>273</v>
      </c>
      <c r="I47" s="107" t="s">
        <v>250</v>
      </c>
      <c r="J47" s="107"/>
      <c r="K47" s="107"/>
      <c r="L47" s="107"/>
      <c r="M47" s="107"/>
      <c r="N47" s="107"/>
      <c r="O47" s="107"/>
      <c r="P47" s="107">
        <v>2</v>
      </c>
      <c r="Q47" s="107"/>
      <c r="R47" s="107"/>
      <c r="T47" s="107"/>
      <c r="U47" s="107" t="s">
        <v>247</v>
      </c>
      <c r="V47" s="107" t="s">
        <v>248</v>
      </c>
    </row>
    <row r="48" spans="1:22" ht="12">
      <c r="A48" s="88"/>
      <c r="B48" s="88"/>
      <c r="C48" s="107"/>
      <c r="D48" s="112"/>
      <c r="E48" s="107"/>
      <c r="F48" s="108"/>
      <c r="G48" s="108"/>
      <c r="H48" s="113" t="s">
        <v>274</v>
      </c>
      <c r="I48" s="107" t="s">
        <v>250</v>
      </c>
      <c r="J48" s="107"/>
      <c r="K48" s="107"/>
      <c r="L48" s="107"/>
      <c r="M48" s="107"/>
      <c r="N48" s="107"/>
      <c r="O48" s="107"/>
      <c r="P48" s="107">
        <v>2</v>
      </c>
      <c r="Q48" s="107"/>
      <c r="R48" s="107"/>
      <c r="T48" s="107"/>
      <c r="U48" s="107"/>
      <c r="V48" s="107" t="s">
        <v>248</v>
      </c>
    </row>
    <row r="49" spans="1:22" ht="24.75" customHeight="1">
      <c r="A49" s="88"/>
      <c r="B49" s="88"/>
      <c r="C49" s="107"/>
      <c r="D49" s="112"/>
      <c r="E49" s="107"/>
      <c r="F49" s="108"/>
      <c r="G49" s="108"/>
      <c r="H49" s="113" t="s">
        <v>275</v>
      </c>
      <c r="I49" s="129" t="s">
        <v>252</v>
      </c>
      <c r="J49" s="107"/>
      <c r="K49" s="107"/>
      <c r="L49" s="107"/>
      <c r="M49" s="107"/>
      <c r="N49" s="107"/>
      <c r="O49" s="107"/>
      <c r="P49" s="107">
        <v>4</v>
      </c>
      <c r="Q49" s="107"/>
      <c r="R49" s="107"/>
      <c r="T49" s="107"/>
      <c r="U49" s="107"/>
      <c r="V49" s="107" t="s">
        <v>248</v>
      </c>
    </row>
    <row r="50" spans="1:22" ht="18.75">
      <c r="A50" s="88"/>
      <c r="B50" s="88"/>
      <c r="C50" s="107" t="s">
        <v>276</v>
      </c>
      <c r="D50" s="112" t="s">
        <v>244</v>
      </c>
      <c r="E50" s="107">
        <v>3</v>
      </c>
      <c r="F50" s="108">
        <v>6</v>
      </c>
      <c r="G50" s="108">
        <v>6</v>
      </c>
      <c r="H50" s="114" t="s">
        <v>277</v>
      </c>
      <c r="I50" s="131" t="s">
        <v>222</v>
      </c>
      <c r="J50" s="107"/>
      <c r="K50" s="107"/>
      <c r="L50" s="107"/>
      <c r="M50" s="107"/>
      <c r="N50" s="107"/>
      <c r="O50" s="107"/>
      <c r="P50" s="107">
        <v>2</v>
      </c>
      <c r="R50" s="107"/>
      <c r="S50" s="107"/>
      <c r="T50" s="107"/>
      <c r="U50" s="82" t="s">
        <v>147</v>
      </c>
      <c r="V50" s="107" t="s">
        <v>248</v>
      </c>
    </row>
    <row r="51" spans="1:22" ht="18" customHeight="1">
      <c r="A51" s="88"/>
      <c r="B51" s="88"/>
      <c r="C51" s="107"/>
      <c r="D51" s="112"/>
      <c r="E51" s="107"/>
      <c r="F51" s="108"/>
      <c r="G51" s="108"/>
      <c r="H51" s="114" t="s">
        <v>278</v>
      </c>
      <c r="I51" s="131" t="s">
        <v>227</v>
      </c>
      <c r="J51" s="107"/>
      <c r="K51" s="107"/>
      <c r="L51" s="107"/>
      <c r="M51" s="107"/>
      <c r="N51" s="107"/>
      <c r="O51" s="107"/>
      <c r="P51" s="107">
        <v>2</v>
      </c>
      <c r="R51" s="107"/>
      <c r="S51" s="107"/>
      <c r="T51" s="107"/>
      <c r="U51" s="107"/>
      <c r="V51" s="107" t="s">
        <v>248</v>
      </c>
    </row>
    <row r="52" spans="1:22" ht="19.5" customHeight="1">
      <c r="A52" s="88"/>
      <c r="B52" s="88"/>
      <c r="C52" s="107"/>
      <c r="D52" s="112"/>
      <c r="E52" s="107"/>
      <c r="F52" s="108"/>
      <c r="G52" s="108"/>
      <c r="H52" s="114" t="s">
        <v>279</v>
      </c>
      <c r="I52" s="129" t="s">
        <v>250</v>
      </c>
      <c r="J52" s="107"/>
      <c r="K52" s="107"/>
      <c r="L52" s="107"/>
      <c r="M52" s="107"/>
      <c r="N52" s="107"/>
      <c r="O52" s="107"/>
      <c r="P52" s="107">
        <v>2</v>
      </c>
      <c r="R52" s="107"/>
      <c r="S52" s="107"/>
      <c r="T52" s="107"/>
      <c r="U52" s="107"/>
      <c r="V52" s="107" t="s">
        <v>248</v>
      </c>
    </row>
    <row r="53" spans="1:22" ht="12">
      <c r="A53" s="88"/>
      <c r="B53" s="88"/>
      <c r="C53" s="118" t="s">
        <v>280</v>
      </c>
      <c r="D53" s="119" t="s">
        <v>244</v>
      </c>
      <c r="E53" s="118">
        <v>4</v>
      </c>
      <c r="F53" s="120">
        <v>8</v>
      </c>
      <c r="G53" s="120">
        <v>8</v>
      </c>
      <c r="H53" s="121" t="s">
        <v>281</v>
      </c>
      <c r="I53" s="132" t="s">
        <v>282</v>
      </c>
      <c r="J53" s="118"/>
      <c r="K53" s="118"/>
      <c r="L53" s="118"/>
      <c r="M53" s="118"/>
      <c r="N53" s="118"/>
      <c r="O53" s="118"/>
      <c r="P53" s="118"/>
      <c r="Q53" s="118">
        <v>2</v>
      </c>
      <c r="R53" s="118"/>
      <c r="S53" s="118"/>
      <c r="T53" s="118"/>
      <c r="U53" s="118" t="s">
        <v>283</v>
      </c>
      <c r="V53" s="118" t="s">
        <v>284</v>
      </c>
    </row>
    <row r="54" spans="1:22" ht="12">
      <c r="A54" s="88"/>
      <c r="B54" s="88"/>
      <c r="C54" s="118"/>
      <c r="D54" s="119"/>
      <c r="E54" s="118"/>
      <c r="F54" s="120"/>
      <c r="G54" s="120"/>
      <c r="H54" s="121" t="s">
        <v>285</v>
      </c>
      <c r="I54" s="132" t="s">
        <v>282</v>
      </c>
      <c r="J54" s="118"/>
      <c r="K54" s="118"/>
      <c r="L54" s="118"/>
      <c r="M54" s="118"/>
      <c r="N54" s="118"/>
      <c r="O54" s="118"/>
      <c r="P54" s="118"/>
      <c r="Q54" s="118">
        <v>2</v>
      </c>
      <c r="R54" s="118"/>
      <c r="S54" s="118"/>
      <c r="T54" s="118"/>
      <c r="U54" s="118"/>
      <c r="V54" s="118" t="s">
        <v>284</v>
      </c>
    </row>
    <row r="55" spans="1:22" ht="19.5">
      <c r="A55" s="88"/>
      <c r="B55" s="88"/>
      <c r="C55" s="118"/>
      <c r="D55" s="119"/>
      <c r="E55" s="118"/>
      <c r="F55" s="120"/>
      <c r="G55" s="120"/>
      <c r="H55" s="121" t="s">
        <v>286</v>
      </c>
      <c r="I55" s="132" t="s">
        <v>287</v>
      </c>
      <c r="J55" s="118"/>
      <c r="K55" s="118"/>
      <c r="L55" s="118"/>
      <c r="M55" s="118"/>
      <c r="N55" s="118"/>
      <c r="O55" s="118"/>
      <c r="P55" s="118"/>
      <c r="Q55" s="118">
        <v>2</v>
      </c>
      <c r="R55" s="118"/>
      <c r="S55" s="118"/>
      <c r="T55" s="118"/>
      <c r="U55" s="118"/>
      <c r="V55" s="118" t="s">
        <v>284</v>
      </c>
    </row>
    <row r="56" spans="1:22" ht="12">
      <c r="A56" s="88"/>
      <c r="B56" s="88"/>
      <c r="C56" s="118"/>
      <c r="D56" s="119"/>
      <c r="E56" s="118"/>
      <c r="F56" s="120"/>
      <c r="G56" s="120"/>
      <c r="H56" s="121" t="s">
        <v>288</v>
      </c>
      <c r="I56" s="132" t="s">
        <v>289</v>
      </c>
      <c r="J56" s="118"/>
      <c r="K56" s="118"/>
      <c r="L56" s="118"/>
      <c r="M56" s="118"/>
      <c r="N56" s="118"/>
      <c r="O56" s="118"/>
      <c r="P56" s="118"/>
      <c r="Q56" s="118">
        <v>2</v>
      </c>
      <c r="R56" s="118"/>
      <c r="S56" s="118"/>
      <c r="T56" s="118"/>
      <c r="U56" s="118"/>
      <c r="V56" s="118" t="s">
        <v>284</v>
      </c>
    </row>
    <row r="57" spans="1:22" ht="12">
      <c r="A57" s="88"/>
      <c r="B57" s="88"/>
      <c r="C57" s="115" t="s">
        <v>290</v>
      </c>
      <c r="D57" s="84">
        <v>1</v>
      </c>
      <c r="E57" s="115">
        <v>20</v>
      </c>
      <c r="F57" s="86">
        <v>40</v>
      </c>
      <c r="G57" s="86">
        <v>40</v>
      </c>
      <c r="H57" s="122" t="s">
        <v>291</v>
      </c>
      <c r="I57" s="133" t="s">
        <v>219</v>
      </c>
      <c r="J57" s="115"/>
      <c r="K57" s="115"/>
      <c r="L57" s="115"/>
      <c r="M57" s="115"/>
      <c r="N57" s="115">
        <v>2</v>
      </c>
      <c r="O57" s="115"/>
      <c r="Q57" s="115"/>
      <c r="R57" s="115"/>
      <c r="S57" s="115"/>
      <c r="T57" s="115"/>
      <c r="U57" s="81" t="s">
        <v>163</v>
      </c>
      <c r="V57" s="107" t="s">
        <v>248</v>
      </c>
    </row>
    <row r="58" spans="1:22" ht="18.75">
      <c r="A58" s="88"/>
      <c r="B58" s="88"/>
      <c r="C58" s="117"/>
      <c r="D58" s="90"/>
      <c r="E58" s="117"/>
      <c r="F58" s="92"/>
      <c r="G58" s="92"/>
      <c r="H58" s="122" t="s">
        <v>292</v>
      </c>
      <c r="I58" s="133" t="s">
        <v>219</v>
      </c>
      <c r="J58" s="115"/>
      <c r="K58" s="115"/>
      <c r="L58" s="115"/>
      <c r="M58" s="115"/>
      <c r="N58" s="115">
        <v>2</v>
      </c>
      <c r="O58" s="115"/>
      <c r="Q58" s="115"/>
      <c r="R58" s="115"/>
      <c r="S58" s="115"/>
      <c r="T58" s="115"/>
      <c r="U58" s="117"/>
      <c r="V58" s="107" t="s">
        <v>248</v>
      </c>
    </row>
    <row r="59" spans="1:22" ht="19.5">
      <c r="A59" s="88"/>
      <c r="B59" s="88"/>
      <c r="C59" s="117"/>
      <c r="D59" s="90"/>
      <c r="E59" s="117"/>
      <c r="F59" s="92"/>
      <c r="G59" s="92"/>
      <c r="H59" s="122" t="s">
        <v>293</v>
      </c>
      <c r="I59" s="133" t="s">
        <v>219</v>
      </c>
      <c r="J59" s="115"/>
      <c r="K59" s="115"/>
      <c r="L59" s="115"/>
      <c r="M59" s="115"/>
      <c r="N59" s="115">
        <v>2</v>
      </c>
      <c r="O59" s="115"/>
      <c r="Q59" s="115"/>
      <c r="R59" s="115"/>
      <c r="S59" s="115"/>
      <c r="T59" s="115"/>
      <c r="U59" s="117"/>
      <c r="V59" s="107" t="s">
        <v>248</v>
      </c>
    </row>
    <row r="60" spans="1:22" ht="18.75">
      <c r="A60" s="88"/>
      <c r="B60" s="88"/>
      <c r="C60" s="117"/>
      <c r="D60" s="90"/>
      <c r="E60" s="117"/>
      <c r="F60" s="92"/>
      <c r="G60" s="92"/>
      <c r="H60" s="122" t="s">
        <v>294</v>
      </c>
      <c r="I60" s="134"/>
      <c r="J60" s="115"/>
      <c r="K60" s="115"/>
      <c r="L60" s="115"/>
      <c r="M60" s="115"/>
      <c r="N60" s="115">
        <v>2</v>
      </c>
      <c r="O60" s="115"/>
      <c r="Q60" s="115"/>
      <c r="R60" s="115"/>
      <c r="S60" s="115"/>
      <c r="T60" s="115"/>
      <c r="U60" s="117"/>
      <c r="V60" s="107" t="s">
        <v>248</v>
      </c>
    </row>
    <row r="61" spans="1:22" ht="19.5">
      <c r="A61" s="88"/>
      <c r="B61" s="88"/>
      <c r="C61" s="117"/>
      <c r="D61" s="90"/>
      <c r="E61" s="117"/>
      <c r="F61" s="92"/>
      <c r="G61" s="92"/>
      <c r="H61" s="123" t="s">
        <v>295</v>
      </c>
      <c r="I61" s="133" t="s">
        <v>222</v>
      </c>
      <c r="J61" s="115"/>
      <c r="K61" s="115"/>
      <c r="L61" s="115"/>
      <c r="M61" s="115"/>
      <c r="N61" s="115">
        <v>2</v>
      </c>
      <c r="O61" s="115"/>
      <c r="Q61" s="115"/>
      <c r="R61" s="115"/>
      <c r="S61" s="115"/>
      <c r="T61" s="115"/>
      <c r="U61" s="117"/>
      <c r="V61" s="107" t="s">
        <v>248</v>
      </c>
    </row>
    <row r="62" spans="1:22" ht="12">
      <c r="A62" s="88"/>
      <c r="B62" s="88"/>
      <c r="C62" s="117"/>
      <c r="D62" s="90"/>
      <c r="E62" s="117"/>
      <c r="F62" s="92"/>
      <c r="G62" s="92"/>
      <c r="H62" s="122" t="s">
        <v>296</v>
      </c>
      <c r="I62" s="133" t="s">
        <v>219</v>
      </c>
      <c r="J62" s="115"/>
      <c r="K62" s="115"/>
      <c r="L62" s="115"/>
      <c r="M62" s="115"/>
      <c r="N62" s="115">
        <v>2</v>
      </c>
      <c r="O62" s="115"/>
      <c r="Q62" s="115"/>
      <c r="R62" s="115"/>
      <c r="S62" s="115"/>
      <c r="T62" s="115"/>
      <c r="U62" s="117"/>
      <c r="V62" s="107" t="s">
        <v>248</v>
      </c>
    </row>
    <row r="63" spans="1:22" ht="12">
      <c r="A63" s="88"/>
      <c r="B63" s="88"/>
      <c r="C63" s="117"/>
      <c r="D63" s="90"/>
      <c r="E63" s="117"/>
      <c r="F63" s="92"/>
      <c r="G63" s="92"/>
      <c r="H63" s="122" t="s">
        <v>297</v>
      </c>
      <c r="I63" s="133" t="s">
        <v>219</v>
      </c>
      <c r="J63" s="115"/>
      <c r="K63" s="115"/>
      <c r="L63" s="115"/>
      <c r="M63" s="115"/>
      <c r="N63" s="115">
        <v>2</v>
      </c>
      <c r="O63" s="115"/>
      <c r="Q63" s="115"/>
      <c r="R63" s="115"/>
      <c r="S63" s="115"/>
      <c r="T63" s="115"/>
      <c r="U63" s="117"/>
      <c r="V63" s="107" t="s">
        <v>248</v>
      </c>
    </row>
    <row r="64" spans="1:22" ht="12">
      <c r="A64" s="88"/>
      <c r="B64" s="88"/>
      <c r="C64" s="117"/>
      <c r="D64" s="90"/>
      <c r="E64" s="117"/>
      <c r="F64" s="92"/>
      <c r="G64" s="92"/>
      <c r="H64" s="122" t="s">
        <v>298</v>
      </c>
      <c r="I64" s="133" t="s">
        <v>219</v>
      </c>
      <c r="J64" s="115"/>
      <c r="K64" s="115"/>
      <c r="L64" s="115"/>
      <c r="M64" s="115"/>
      <c r="N64" s="115">
        <v>2</v>
      </c>
      <c r="O64" s="115"/>
      <c r="Q64" s="115"/>
      <c r="R64" s="115"/>
      <c r="S64" s="115"/>
      <c r="T64" s="115"/>
      <c r="U64" s="117"/>
      <c r="V64" s="107" t="s">
        <v>248</v>
      </c>
    </row>
    <row r="65" spans="1:22" ht="12">
      <c r="A65" s="88"/>
      <c r="B65" s="88"/>
      <c r="C65" s="117"/>
      <c r="D65" s="90"/>
      <c r="E65" s="117"/>
      <c r="F65" s="92"/>
      <c r="G65" s="92"/>
      <c r="H65" s="122" t="s">
        <v>299</v>
      </c>
      <c r="I65" s="133" t="s">
        <v>219</v>
      </c>
      <c r="J65" s="115"/>
      <c r="K65" s="115"/>
      <c r="L65" s="115"/>
      <c r="M65" s="115"/>
      <c r="N65" s="115">
        <v>2</v>
      </c>
      <c r="O65" s="115"/>
      <c r="Q65" s="115"/>
      <c r="R65" s="115"/>
      <c r="S65" s="115"/>
      <c r="T65" s="115"/>
      <c r="U65" s="117"/>
      <c r="V65" s="107" t="s">
        <v>248</v>
      </c>
    </row>
    <row r="66" spans="1:22" ht="12">
      <c r="A66" s="88"/>
      <c r="B66" s="88"/>
      <c r="C66" s="117"/>
      <c r="D66" s="90"/>
      <c r="E66" s="117"/>
      <c r="F66" s="92"/>
      <c r="G66" s="92"/>
      <c r="H66" s="122" t="s">
        <v>300</v>
      </c>
      <c r="I66" s="133" t="s">
        <v>219</v>
      </c>
      <c r="J66" s="115"/>
      <c r="K66" s="115"/>
      <c r="L66" s="115"/>
      <c r="M66" s="115"/>
      <c r="N66" s="115">
        <v>2</v>
      </c>
      <c r="O66" s="115"/>
      <c r="Q66" s="115"/>
      <c r="R66" s="115"/>
      <c r="S66" s="115"/>
      <c r="T66" s="115"/>
      <c r="U66" s="117"/>
      <c r="V66" s="107" t="s">
        <v>248</v>
      </c>
    </row>
    <row r="67" spans="1:22" ht="12">
      <c r="A67" s="88"/>
      <c r="B67" s="88"/>
      <c r="C67" s="117"/>
      <c r="D67" s="90"/>
      <c r="E67" s="117"/>
      <c r="F67" s="92"/>
      <c r="G67" s="92"/>
      <c r="H67" s="122" t="s">
        <v>301</v>
      </c>
      <c r="I67" s="133" t="s">
        <v>219</v>
      </c>
      <c r="J67" s="115"/>
      <c r="K67" s="115"/>
      <c r="L67" s="115"/>
      <c r="M67" s="115"/>
      <c r="N67" s="115">
        <v>2</v>
      </c>
      <c r="O67" s="115"/>
      <c r="Q67" s="115"/>
      <c r="R67" s="115"/>
      <c r="S67" s="115"/>
      <c r="T67" s="115"/>
      <c r="U67" s="117"/>
      <c r="V67" s="107" t="s">
        <v>248</v>
      </c>
    </row>
    <row r="68" spans="1:22" ht="12">
      <c r="A68" s="88"/>
      <c r="B68" s="88"/>
      <c r="C68" s="117"/>
      <c r="D68" s="90"/>
      <c r="E68" s="117"/>
      <c r="F68" s="92"/>
      <c r="G68" s="92"/>
      <c r="H68" s="122" t="s">
        <v>302</v>
      </c>
      <c r="I68" s="133" t="s">
        <v>219</v>
      </c>
      <c r="J68" s="115"/>
      <c r="K68" s="115"/>
      <c r="L68" s="115"/>
      <c r="M68" s="115"/>
      <c r="N68" s="115">
        <v>2</v>
      </c>
      <c r="O68" s="115"/>
      <c r="Q68" s="115"/>
      <c r="R68" s="115"/>
      <c r="S68" s="115"/>
      <c r="T68" s="115"/>
      <c r="U68" s="117"/>
      <c r="V68" s="107" t="s">
        <v>248</v>
      </c>
    </row>
    <row r="69" spans="1:22" ht="12">
      <c r="A69" s="88"/>
      <c r="B69" s="88"/>
      <c r="C69" s="117"/>
      <c r="D69" s="90"/>
      <c r="E69" s="117"/>
      <c r="F69" s="92"/>
      <c r="G69" s="92"/>
      <c r="H69" s="122" t="s">
        <v>303</v>
      </c>
      <c r="I69" s="133" t="s">
        <v>219</v>
      </c>
      <c r="J69" s="115"/>
      <c r="K69" s="115"/>
      <c r="L69" s="115"/>
      <c r="M69" s="115"/>
      <c r="N69" s="115">
        <v>2</v>
      </c>
      <c r="O69" s="115"/>
      <c r="Q69" s="115"/>
      <c r="R69" s="115"/>
      <c r="S69" s="115"/>
      <c r="T69" s="115"/>
      <c r="U69" s="117"/>
      <c r="V69" s="107" t="s">
        <v>248</v>
      </c>
    </row>
    <row r="70" spans="1:22" ht="12">
      <c r="A70" s="88"/>
      <c r="B70" s="88"/>
      <c r="C70" s="117"/>
      <c r="D70" s="90"/>
      <c r="E70" s="117"/>
      <c r="F70" s="92"/>
      <c r="G70" s="92"/>
      <c r="H70" s="122" t="s">
        <v>304</v>
      </c>
      <c r="I70" s="133" t="s">
        <v>219</v>
      </c>
      <c r="J70" s="115"/>
      <c r="K70" s="115"/>
      <c r="L70" s="115"/>
      <c r="M70" s="115"/>
      <c r="N70" s="115">
        <v>2</v>
      </c>
      <c r="O70" s="115"/>
      <c r="Q70" s="115"/>
      <c r="R70" s="115"/>
      <c r="S70" s="115"/>
      <c r="T70" s="115"/>
      <c r="U70" s="117"/>
      <c r="V70" s="107" t="s">
        <v>248</v>
      </c>
    </row>
    <row r="71" spans="1:22" ht="12">
      <c r="A71" s="88"/>
      <c r="B71" s="88"/>
      <c r="C71" s="117"/>
      <c r="D71" s="90"/>
      <c r="E71" s="117"/>
      <c r="F71" s="92"/>
      <c r="G71" s="92"/>
      <c r="H71" s="122" t="s">
        <v>305</v>
      </c>
      <c r="I71" s="133" t="s">
        <v>222</v>
      </c>
      <c r="J71" s="115"/>
      <c r="K71" s="115"/>
      <c r="L71" s="115"/>
      <c r="M71" s="115"/>
      <c r="N71" s="115">
        <v>2</v>
      </c>
      <c r="O71" s="115"/>
      <c r="Q71" s="115"/>
      <c r="R71" s="115"/>
      <c r="S71" s="115"/>
      <c r="T71" s="115"/>
      <c r="U71" s="117"/>
      <c r="V71" s="107" t="s">
        <v>248</v>
      </c>
    </row>
    <row r="72" spans="1:22" ht="12">
      <c r="A72" s="88"/>
      <c r="B72" s="88"/>
      <c r="C72" s="117"/>
      <c r="D72" s="90"/>
      <c r="E72" s="117"/>
      <c r="F72" s="92"/>
      <c r="G72" s="92"/>
      <c r="H72" s="122" t="s">
        <v>306</v>
      </c>
      <c r="I72" s="133" t="s">
        <v>219</v>
      </c>
      <c r="J72" s="115"/>
      <c r="K72" s="115"/>
      <c r="L72" s="115"/>
      <c r="M72" s="115"/>
      <c r="N72" s="115">
        <v>2</v>
      </c>
      <c r="O72" s="115"/>
      <c r="Q72" s="115"/>
      <c r="R72" s="115"/>
      <c r="S72" s="115"/>
      <c r="T72" s="115"/>
      <c r="U72" s="117"/>
      <c r="V72" s="107" t="s">
        <v>248</v>
      </c>
    </row>
    <row r="73" spans="1:22" ht="12">
      <c r="A73" s="88"/>
      <c r="B73" s="88"/>
      <c r="C73" s="117"/>
      <c r="D73" s="90"/>
      <c r="E73" s="117"/>
      <c r="F73" s="92"/>
      <c r="G73" s="92"/>
      <c r="H73" s="122" t="s">
        <v>307</v>
      </c>
      <c r="I73" s="133" t="s">
        <v>219</v>
      </c>
      <c r="J73" s="115"/>
      <c r="K73" s="115"/>
      <c r="L73" s="115"/>
      <c r="M73" s="115"/>
      <c r="N73" s="115">
        <v>2</v>
      </c>
      <c r="O73" s="115"/>
      <c r="Q73" s="115"/>
      <c r="R73" s="115"/>
      <c r="S73" s="115"/>
      <c r="T73" s="115"/>
      <c r="U73" s="117"/>
      <c r="V73" s="107" t="s">
        <v>248</v>
      </c>
    </row>
    <row r="74" spans="1:22" ht="18.75">
      <c r="A74" s="88"/>
      <c r="B74" s="88"/>
      <c r="C74" s="117"/>
      <c r="D74" s="90"/>
      <c r="E74" s="117"/>
      <c r="F74" s="92"/>
      <c r="G74" s="92"/>
      <c r="H74" s="122" t="s">
        <v>308</v>
      </c>
      <c r="I74" s="133" t="s">
        <v>222</v>
      </c>
      <c r="J74" s="115"/>
      <c r="K74" s="115"/>
      <c r="L74" s="115"/>
      <c r="M74" s="115"/>
      <c r="N74" s="115">
        <v>2</v>
      </c>
      <c r="O74" s="115"/>
      <c r="Q74" s="115"/>
      <c r="R74" s="115"/>
      <c r="S74" s="115"/>
      <c r="T74" s="115"/>
      <c r="U74" s="117"/>
      <c r="V74" s="107" t="s">
        <v>248</v>
      </c>
    </row>
    <row r="75" spans="1:22" ht="12">
      <c r="A75" s="88"/>
      <c r="B75" s="88"/>
      <c r="C75" s="117"/>
      <c r="D75" s="90"/>
      <c r="E75" s="117"/>
      <c r="F75" s="92"/>
      <c r="G75" s="92"/>
      <c r="H75" s="122" t="s">
        <v>309</v>
      </c>
      <c r="I75" s="133" t="s">
        <v>219</v>
      </c>
      <c r="J75" s="115"/>
      <c r="K75" s="115"/>
      <c r="L75" s="115"/>
      <c r="M75" s="115"/>
      <c r="N75" s="115">
        <v>2</v>
      </c>
      <c r="O75" s="115"/>
      <c r="Q75" s="115"/>
      <c r="R75" s="115"/>
      <c r="S75" s="115"/>
      <c r="T75" s="115"/>
      <c r="U75" s="117"/>
      <c r="V75" s="107" t="s">
        <v>248</v>
      </c>
    </row>
    <row r="76" spans="1:22" ht="12">
      <c r="A76" s="88"/>
      <c r="B76" s="88"/>
      <c r="C76" s="116"/>
      <c r="D76" s="97"/>
      <c r="E76" s="116"/>
      <c r="F76" s="99"/>
      <c r="G76" s="99"/>
      <c r="H76" s="122" t="s">
        <v>310</v>
      </c>
      <c r="I76" s="133" t="s">
        <v>219</v>
      </c>
      <c r="J76" s="115"/>
      <c r="K76" s="115"/>
      <c r="L76" s="115"/>
      <c r="M76" s="115"/>
      <c r="N76" s="115">
        <v>2</v>
      </c>
      <c r="O76" s="115"/>
      <c r="Q76" s="115"/>
      <c r="R76" s="115"/>
      <c r="S76" s="115"/>
      <c r="T76" s="115"/>
      <c r="U76" s="116"/>
      <c r="V76" s="107" t="s">
        <v>248</v>
      </c>
    </row>
    <row r="77" spans="1:22" ht="12">
      <c r="A77" s="88"/>
      <c r="B77" s="138"/>
      <c r="C77" s="139" t="s">
        <v>149</v>
      </c>
      <c r="D77" s="140"/>
      <c r="E77" s="141">
        <f>SUM(E24:E56)</f>
        <v>28</v>
      </c>
      <c r="F77" s="141">
        <f>SUM(F24:F56)</f>
        <v>54</v>
      </c>
      <c r="G77" s="141">
        <f>SUM(G24:G56)</f>
        <v>50</v>
      </c>
      <c r="H77" s="139"/>
      <c r="I77" s="139"/>
      <c r="J77" s="139"/>
      <c r="K77" s="139"/>
      <c r="L77" s="139"/>
      <c r="M77" s="139"/>
      <c r="N77" s="139">
        <f>SUM(N24:N76)</f>
        <v>52</v>
      </c>
      <c r="O77" s="139"/>
      <c r="P77" s="139">
        <f>SUM(P24:P56)</f>
        <v>34</v>
      </c>
      <c r="Q77" s="139">
        <f>SUM(Q24:Q76)</f>
        <v>8</v>
      </c>
      <c r="R77" s="139">
        <f>SUM(R24:R56)</f>
        <v>0</v>
      </c>
      <c r="S77" s="139">
        <f>SUM(S24:S56)</f>
        <v>0</v>
      </c>
      <c r="T77" s="139"/>
      <c r="U77" s="164"/>
      <c r="V77" s="139"/>
    </row>
    <row r="78" spans="1:22" ht="12">
      <c r="A78" s="88"/>
      <c r="B78" s="81" t="s">
        <v>311</v>
      </c>
      <c r="C78" s="139" t="s">
        <v>312</v>
      </c>
      <c r="D78" s="140" t="s">
        <v>244</v>
      </c>
      <c r="E78" s="141">
        <v>6</v>
      </c>
      <c r="F78" s="141">
        <v>6</v>
      </c>
      <c r="G78" s="141">
        <v>6</v>
      </c>
      <c r="H78" s="122" t="s">
        <v>313</v>
      </c>
      <c r="I78" s="131" t="s">
        <v>222</v>
      </c>
      <c r="J78" s="139"/>
      <c r="K78" s="139"/>
      <c r="L78" s="139"/>
      <c r="M78" s="139"/>
      <c r="N78" s="139"/>
      <c r="O78" s="139"/>
      <c r="P78" s="139">
        <v>2</v>
      </c>
      <c r="Q78" s="139"/>
      <c r="R78" s="139"/>
      <c r="S78" s="139"/>
      <c r="T78" s="139"/>
      <c r="U78" s="164"/>
      <c r="V78" s="107" t="s">
        <v>248</v>
      </c>
    </row>
    <row r="79" spans="1:22" ht="12">
      <c r="A79" s="88"/>
      <c r="B79" s="88"/>
      <c r="C79" s="142"/>
      <c r="D79" s="143"/>
      <c r="E79" s="144"/>
      <c r="F79" s="144"/>
      <c r="G79" s="144"/>
      <c r="H79" s="122" t="s">
        <v>314</v>
      </c>
      <c r="I79" s="131" t="s">
        <v>222</v>
      </c>
      <c r="J79" s="139"/>
      <c r="K79" s="139"/>
      <c r="L79" s="139"/>
      <c r="M79" s="139"/>
      <c r="N79" s="139"/>
      <c r="O79" s="139"/>
      <c r="P79" s="139">
        <v>2</v>
      </c>
      <c r="Q79" s="139"/>
      <c r="R79" s="139"/>
      <c r="S79" s="139"/>
      <c r="T79" s="139"/>
      <c r="U79" s="164"/>
      <c r="V79" s="107" t="s">
        <v>248</v>
      </c>
    </row>
    <row r="80" spans="1:22" ht="18.75">
      <c r="A80" s="88"/>
      <c r="B80" s="88"/>
      <c r="C80" s="142"/>
      <c r="D80" s="143"/>
      <c r="E80" s="144"/>
      <c r="F80" s="144"/>
      <c r="G80" s="144"/>
      <c r="H80" s="122" t="s">
        <v>315</v>
      </c>
      <c r="I80" s="131" t="s">
        <v>222</v>
      </c>
      <c r="J80" s="139"/>
      <c r="K80" s="139"/>
      <c r="L80" s="139"/>
      <c r="M80" s="139"/>
      <c r="N80" s="139"/>
      <c r="O80" s="139"/>
      <c r="P80" s="139">
        <v>2</v>
      </c>
      <c r="Q80" s="139"/>
      <c r="R80" s="139"/>
      <c r="S80" s="139"/>
      <c r="T80" s="139"/>
      <c r="U80" s="164"/>
      <c r="V80" s="107" t="s">
        <v>248</v>
      </c>
    </row>
    <row r="81" spans="1:22" ht="26.25" customHeight="1">
      <c r="A81" s="88"/>
      <c r="B81" s="88"/>
      <c r="C81" s="106" t="s">
        <v>316</v>
      </c>
      <c r="D81" s="106" t="s">
        <v>244</v>
      </c>
      <c r="E81" s="145">
        <v>3</v>
      </c>
      <c r="F81" s="145">
        <v>6</v>
      </c>
      <c r="G81" s="108">
        <v>6</v>
      </c>
      <c r="H81" s="114" t="s">
        <v>317</v>
      </c>
      <c r="I81" s="129" t="s">
        <v>250</v>
      </c>
      <c r="J81" s="107"/>
      <c r="K81" s="107"/>
      <c r="L81" s="107"/>
      <c r="M81" s="107"/>
      <c r="N81" s="107"/>
      <c r="O81" s="146"/>
      <c r="P81" s="107"/>
      <c r="Q81" s="107">
        <v>2</v>
      </c>
      <c r="R81" s="107"/>
      <c r="S81" s="107"/>
      <c r="T81" s="107"/>
      <c r="U81" s="107" t="s">
        <v>247</v>
      </c>
      <c r="V81" s="107" t="s">
        <v>248</v>
      </c>
    </row>
    <row r="82" spans="1:22" ht="30" customHeight="1">
      <c r="A82" s="88"/>
      <c r="B82" s="88"/>
      <c r="C82" s="106"/>
      <c r="D82" s="106"/>
      <c r="E82" s="145"/>
      <c r="F82" s="145"/>
      <c r="G82" s="108"/>
      <c r="H82" s="114" t="s">
        <v>318</v>
      </c>
      <c r="I82" s="129" t="s">
        <v>250</v>
      </c>
      <c r="J82" s="107"/>
      <c r="K82" s="107"/>
      <c r="L82" s="107"/>
      <c r="M82" s="107"/>
      <c r="N82" s="107"/>
      <c r="O82" s="146"/>
      <c r="P82" s="107"/>
      <c r="Q82" s="107">
        <v>2</v>
      </c>
      <c r="R82" s="107"/>
      <c r="S82" s="107"/>
      <c r="T82" s="107"/>
      <c r="U82" s="107"/>
      <c r="V82" s="107" t="s">
        <v>248</v>
      </c>
    </row>
    <row r="83" spans="1:22" ht="25.5" customHeight="1">
      <c r="A83" s="88"/>
      <c r="B83" s="88"/>
      <c r="C83" s="106"/>
      <c r="D83" s="106"/>
      <c r="E83" s="145"/>
      <c r="F83" s="145"/>
      <c r="G83" s="108"/>
      <c r="H83" s="114" t="s">
        <v>319</v>
      </c>
      <c r="I83" s="131" t="s">
        <v>222</v>
      </c>
      <c r="J83" s="107"/>
      <c r="K83" s="107"/>
      <c r="L83" s="107"/>
      <c r="M83" s="107"/>
      <c r="N83" s="107"/>
      <c r="O83" s="146"/>
      <c r="P83" s="107"/>
      <c r="Q83" s="107">
        <v>2</v>
      </c>
      <c r="R83" s="107"/>
      <c r="S83" s="107"/>
      <c r="T83" s="107"/>
      <c r="U83" s="107"/>
      <c r="V83" s="107" t="s">
        <v>248</v>
      </c>
    </row>
    <row r="84" spans="1:22" ht="12">
      <c r="A84" s="88"/>
      <c r="B84" s="88"/>
      <c r="C84" s="146"/>
      <c r="D84" s="147"/>
      <c r="E84" s="148"/>
      <c r="F84" s="108"/>
      <c r="G84" s="108"/>
      <c r="H84" s="149"/>
      <c r="I84" s="129"/>
      <c r="J84" s="107"/>
      <c r="K84" s="107"/>
      <c r="L84" s="107"/>
      <c r="M84" s="107"/>
      <c r="N84" s="107"/>
      <c r="O84" s="146"/>
      <c r="P84" s="107"/>
      <c r="Q84" s="107"/>
      <c r="R84" s="107"/>
      <c r="S84" s="107"/>
      <c r="T84" s="107"/>
      <c r="U84" s="107"/>
      <c r="V84" s="107"/>
    </row>
    <row r="85" spans="1:22" ht="12">
      <c r="A85" s="88"/>
      <c r="B85" s="88"/>
      <c r="C85" s="146"/>
      <c r="D85" s="147"/>
      <c r="E85" s="148"/>
      <c r="F85" s="108"/>
      <c r="G85" s="108"/>
      <c r="H85" s="150"/>
      <c r="I85" s="129"/>
      <c r="J85" s="107"/>
      <c r="K85" s="107"/>
      <c r="L85" s="107"/>
      <c r="M85" s="107"/>
      <c r="N85" s="107"/>
      <c r="O85" s="146"/>
      <c r="P85" s="107"/>
      <c r="Q85" s="107"/>
      <c r="R85" s="107"/>
      <c r="S85" s="107"/>
      <c r="T85" s="107"/>
      <c r="U85" s="107"/>
      <c r="V85" s="107"/>
    </row>
    <row r="86" spans="1:22" ht="12">
      <c r="A86" s="88"/>
      <c r="B86" s="88"/>
      <c r="C86" s="146"/>
      <c r="D86" s="147"/>
      <c r="E86" s="148"/>
      <c r="F86" s="108"/>
      <c r="G86" s="108"/>
      <c r="H86" s="151"/>
      <c r="I86" s="129"/>
      <c r="J86" s="107"/>
      <c r="K86" s="107"/>
      <c r="L86" s="107"/>
      <c r="M86" s="107"/>
      <c r="N86" s="107"/>
      <c r="O86" s="146"/>
      <c r="P86" s="107"/>
      <c r="Q86" s="107"/>
      <c r="R86" s="107"/>
      <c r="S86" s="107"/>
      <c r="T86" s="107"/>
      <c r="U86" s="107"/>
      <c r="V86" s="107"/>
    </row>
    <row r="87" spans="1:22" ht="12">
      <c r="A87" s="88"/>
      <c r="B87" s="88"/>
      <c r="C87" s="146"/>
      <c r="D87" s="147"/>
      <c r="E87" s="148"/>
      <c r="F87" s="108"/>
      <c r="G87" s="108"/>
      <c r="H87" s="150"/>
      <c r="I87" s="129"/>
      <c r="J87" s="107"/>
      <c r="K87" s="107"/>
      <c r="L87" s="107"/>
      <c r="M87" s="107"/>
      <c r="N87" s="107"/>
      <c r="O87" s="146"/>
      <c r="P87" s="107"/>
      <c r="Q87" s="107"/>
      <c r="R87" s="107"/>
      <c r="S87" s="107"/>
      <c r="T87" s="107"/>
      <c r="U87" s="107"/>
      <c r="V87" s="107"/>
    </row>
    <row r="88" spans="1:22" ht="12">
      <c r="A88" s="88"/>
      <c r="B88" s="88"/>
      <c r="C88" s="146"/>
      <c r="D88" s="147"/>
      <c r="E88" s="148"/>
      <c r="F88" s="108"/>
      <c r="G88" s="108"/>
      <c r="H88" s="113"/>
      <c r="I88" s="129"/>
      <c r="J88" s="107"/>
      <c r="K88" s="107"/>
      <c r="L88" s="107"/>
      <c r="M88" s="107"/>
      <c r="N88" s="107"/>
      <c r="O88" s="146"/>
      <c r="P88" s="107"/>
      <c r="Q88" s="107"/>
      <c r="R88" s="107"/>
      <c r="S88" s="107"/>
      <c r="T88" s="107"/>
      <c r="U88" s="107"/>
      <c r="V88" s="107"/>
    </row>
    <row r="89" spans="1:22" ht="12">
      <c r="A89" s="88"/>
      <c r="B89" s="88"/>
      <c r="C89" s="146"/>
      <c r="D89" s="147"/>
      <c r="E89" s="148"/>
      <c r="F89" s="108"/>
      <c r="G89" s="108"/>
      <c r="H89" s="150"/>
      <c r="I89" s="129"/>
      <c r="J89" s="107"/>
      <c r="K89" s="107"/>
      <c r="L89" s="107"/>
      <c r="M89" s="107"/>
      <c r="N89" s="107"/>
      <c r="O89" s="146"/>
      <c r="P89" s="107"/>
      <c r="Q89" s="107"/>
      <c r="R89" s="107"/>
      <c r="S89" s="107"/>
      <c r="T89" s="107"/>
      <c r="U89" s="107"/>
      <c r="V89" s="107"/>
    </row>
    <row r="90" spans="1:22" ht="12">
      <c r="A90" s="88"/>
      <c r="B90" s="88"/>
      <c r="C90" s="146" t="s">
        <v>320</v>
      </c>
      <c r="D90" s="112" t="s">
        <v>244</v>
      </c>
      <c r="E90" s="107">
        <v>4</v>
      </c>
      <c r="F90" s="107">
        <v>8</v>
      </c>
      <c r="G90" s="108">
        <v>8</v>
      </c>
      <c r="H90" s="113" t="s">
        <v>321</v>
      </c>
      <c r="I90" s="129" t="s">
        <v>250</v>
      </c>
      <c r="J90" s="107"/>
      <c r="K90" s="107"/>
      <c r="L90" s="107"/>
      <c r="M90" s="107"/>
      <c r="N90" s="107"/>
      <c r="O90" s="107"/>
      <c r="P90" s="107"/>
      <c r="Q90" s="107">
        <v>2</v>
      </c>
      <c r="R90" s="107"/>
      <c r="T90" s="107"/>
      <c r="U90" s="107" t="s">
        <v>247</v>
      </c>
      <c r="V90" s="107" t="s">
        <v>248</v>
      </c>
    </row>
    <row r="91" spans="1:22" ht="12">
      <c r="A91" s="88"/>
      <c r="B91" s="88"/>
      <c r="C91" s="146"/>
      <c r="D91" s="112"/>
      <c r="E91" s="107"/>
      <c r="F91" s="107"/>
      <c r="G91" s="108"/>
      <c r="H91" s="113" t="s">
        <v>322</v>
      </c>
      <c r="I91" s="129" t="s">
        <v>250</v>
      </c>
      <c r="J91" s="107"/>
      <c r="K91" s="107"/>
      <c r="L91" s="107"/>
      <c r="M91" s="107"/>
      <c r="N91" s="107"/>
      <c r="O91" s="107"/>
      <c r="P91" s="107"/>
      <c r="Q91" s="107">
        <v>2</v>
      </c>
      <c r="R91" s="107"/>
      <c r="T91" s="107"/>
      <c r="U91" s="107"/>
      <c r="V91" s="107" t="s">
        <v>248</v>
      </c>
    </row>
    <row r="92" spans="1:22" ht="12">
      <c r="A92" s="88"/>
      <c r="B92" s="88"/>
      <c r="C92" s="146"/>
      <c r="D92" s="112"/>
      <c r="E92" s="107"/>
      <c r="F92" s="107"/>
      <c r="G92" s="108"/>
      <c r="H92" s="113" t="s">
        <v>323</v>
      </c>
      <c r="I92" s="129" t="s">
        <v>250</v>
      </c>
      <c r="J92" s="107"/>
      <c r="K92" s="107"/>
      <c r="L92" s="107"/>
      <c r="M92" s="107"/>
      <c r="N92" s="107"/>
      <c r="O92" s="107"/>
      <c r="P92" s="107"/>
      <c r="Q92" s="107">
        <v>2</v>
      </c>
      <c r="R92" s="107"/>
      <c r="T92" s="107"/>
      <c r="U92" s="107"/>
      <c r="V92" s="107" t="s">
        <v>248</v>
      </c>
    </row>
    <row r="93" spans="1:22" ht="12">
      <c r="A93" s="88"/>
      <c r="B93" s="88"/>
      <c r="C93" s="146"/>
      <c r="D93" s="112"/>
      <c r="E93" s="107"/>
      <c r="F93" s="107"/>
      <c r="G93" s="108"/>
      <c r="H93" s="113" t="s">
        <v>324</v>
      </c>
      <c r="I93" s="131" t="s">
        <v>222</v>
      </c>
      <c r="J93" s="107"/>
      <c r="K93" s="107"/>
      <c r="L93" s="107"/>
      <c r="M93" s="107"/>
      <c r="N93" s="107"/>
      <c r="O93" s="107"/>
      <c r="P93" s="107"/>
      <c r="Q93" s="107">
        <v>2</v>
      </c>
      <c r="R93" s="107"/>
      <c r="T93" s="107"/>
      <c r="U93" s="107"/>
      <c r="V93" s="107" t="s">
        <v>248</v>
      </c>
    </row>
    <row r="94" spans="1:22" ht="27" customHeight="1">
      <c r="A94" s="88"/>
      <c r="B94" s="88"/>
      <c r="C94" s="146" t="s">
        <v>325</v>
      </c>
      <c r="D94" s="112" t="s">
        <v>244</v>
      </c>
      <c r="E94" s="107">
        <v>4</v>
      </c>
      <c r="F94" s="107">
        <v>8</v>
      </c>
      <c r="G94" s="108">
        <v>8</v>
      </c>
      <c r="H94" s="114" t="s">
        <v>326</v>
      </c>
      <c r="I94" s="129" t="s">
        <v>250</v>
      </c>
      <c r="J94" s="107"/>
      <c r="K94" s="107"/>
      <c r="L94" s="107"/>
      <c r="M94" s="107"/>
      <c r="N94" s="107"/>
      <c r="O94" s="107"/>
      <c r="P94" s="107"/>
      <c r="Q94" s="107">
        <v>2</v>
      </c>
      <c r="R94" s="107"/>
      <c r="T94" s="107"/>
      <c r="U94" s="107" t="s">
        <v>247</v>
      </c>
      <c r="V94" s="107" t="s">
        <v>248</v>
      </c>
    </row>
    <row r="95" spans="1:22" ht="27.75" customHeight="1">
      <c r="A95" s="88"/>
      <c r="B95" s="88"/>
      <c r="C95" s="146"/>
      <c r="D95" s="112"/>
      <c r="E95" s="107"/>
      <c r="F95" s="107"/>
      <c r="G95" s="108"/>
      <c r="H95" s="114" t="s">
        <v>327</v>
      </c>
      <c r="I95" s="129" t="s">
        <v>250</v>
      </c>
      <c r="J95" s="107"/>
      <c r="K95" s="107"/>
      <c r="L95" s="107"/>
      <c r="M95" s="107"/>
      <c r="N95" s="107"/>
      <c r="O95" s="107"/>
      <c r="P95" s="107"/>
      <c r="Q95" s="107">
        <v>2</v>
      </c>
      <c r="R95" s="107"/>
      <c r="T95" s="107"/>
      <c r="U95" s="107"/>
      <c r="V95" s="107" t="s">
        <v>248</v>
      </c>
    </row>
    <row r="96" spans="1:22" ht="19.5">
      <c r="A96" s="88"/>
      <c r="B96" s="88"/>
      <c r="C96" s="146"/>
      <c r="D96" s="112"/>
      <c r="E96" s="107"/>
      <c r="F96" s="107"/>
      <c r="G96" s="108"/>
      <c r="H96" s="113" t="s">
        <v>328</v>
      </c>
      <c r="I96" s="131" t="s">
        <v>222</v>
      </c>
      <c r="J96" s="107"/>
      <c r="K96" s="107"/>
      <c r="L96" s="107"/>
      <c r="M96" s="107"/>
      <c r="N96" s="107"/>
      <c r="O96" s="107"/>
      <c r="P96" s="107"/>
      <c r="Q96" s="107">
        <v>2</v>
      </c>
      <c r="R96" s="107"/>
      <c r="T96" s="107"/>
      <c r="U96" s="107"/>
      <c r="V96" s="107" t="s">
        <v>248</v>
      </c>
    </row>
    <row r="97" spans="1:22" ht="21" customHeight="1">
      <c r="A97" s="88"/>
      <c r="B97" s="88"/>
      <c r="C97" s="146"/>
      <c r="D97" s="112"/>
      <c r="E97" s="107"/>
      <c r="F97" s="107"/>
      <c r="G97" s="108"/>
      <c r="H97" s="114" t="s">
        <v>329</v>
      </c>
      <c r="I97" s="129" t="s">
        <v>250</v>
      </c>
      <c r="J97" s="107"/>
      <c r="K97" s="107"/>
      <c r="L97" s="107"/>
      <c r="M97" s="107"/>
      <c r="N97" s="107"/>
      <c r="O97" s="107"/>
      <c r="P97" s="107"/>
      <c r="Q97" s="107">
        <v>2</v>
      </c>
      <c r="R97" s="107"/>
      <c r="T97" s="107"/>
      <c r="U97" s="107"/>
      <c r="V97" s="107" t="s">
        <v>248</v>
      </c>
    </row>
    <row r="98" spans="1:22" ht="12">
      <c r="A98" s="138"/>
      <c r="B98" s="138"/>
      <c r="C98" s="152" t="s">
        <v>149</v>
      </c>
      <c r="D98" s="153"/>
      <c r="E98" s="152">
        <v>23</v>
      </c>
      <c r="F98" s="154">
        <v>40</v>
      </c>
      <c r="G98" s="154">
        <v>36</v>
      </c>
      <c r="H98" s="155"/>
      <c r="I98" s="162"/>
      <c r="J98" s="162"/>
      <c r="K98" s="162"/>
      <c r="L98" s="162"/>
      <c r="M98" s="162"/>
      <c r="N98" s="162"/>
      <c r="O98" s="162"/>
      <c r="P98" s="162">
        <f>SUM(P78:P97)</f>
        <v>6</v>
      </c>
      <c r="Q98" s="162">
        <f>SUM(Q78:Q97)</f>
        <v>22</v>
      </c>
      <c r="R98" s="162"/>
      <c r="S98" s="162">
        <f>SUM(S81:S97)</f>
        <v>0</v>
      </c>
      <c r="T98" s="162"/>
      <c r="U98" s="162"/>
      <c r="V98" s="138"/>
    </row>
    <row r="99" spans="1:22" ht="18.75">
      <c r="A99" s="82" t="s">
        <v>330</v>
      </c>
      <c r="B99" s="82" t="s">
        <v>331</v>
      </c>
      <c r="C99" s="107" t="s">
        <v>332</v>
      </c>
      <c r="D99" s="112" t="s">
        <v>244</v>
      </c>
      <c r="E99" s="107">
        <v>2</v>
      </c>
      <c r="F99" s="108">
        <v>4</v>
      </c>
      <c r="G99" s="108" t="s">
        <v>244</v>
      </c>
      <c r="H99" s="156" t="s">
        <v>333</v>
      </c>
      <c r="I99" s="107" t="s">
        <v>252</v>
      </c>
      <c r="J99" s="107"/>
      <c r="K99" s="107"/>
      <c r="L99" s="107"/>
      <c r="M99" s="107"/>
      <c r="N99" s="107">
        <v>2</v>
      </c>
      <c r="O99" s="107"/>
      <c r="Q99" s="107"/>
      <c r="R99" s="107"/>
      <c r="S99" s="107"/>
      <c r="T99" s="107"/>
      <c r="U99" s="107" t="s">
        <v>247</v>
      </c>
      <c r="V99" s="82" t="s">
        <v>334</v>
      </c>
    </row>
    <row r="100" spans="1:22" ht="15.75" customHeight="1">
      <c r="A100" s="82"/>
      <c r="B100" s="82"/>
      <c r="C100" s="107"/>
      <c r="D100" s="112"/>
      <c r="E100" s="107"/>
      <c r="F100" s="108"/>
      <c r="G100" s="108"/>
      <c r="H100" s="156" t="s">
        <v>335</v>
      </c>
      <c r="I100" s="107" t="s">
        <v>252</v>
      </c>
      <c r="J100" s="107"/>
      <c r="K100" s="107"/>
      <c r="L100" s="107"/>
      <c r="M100" s="107"/>
      <c r="N100" s="107">
        <v>2</v>
      </c>
      <c r="O100" s="107"/>
      <c r="Q100" s="107"/>
      <c r="R100" s="107"/>
      <c r="S100" s="107"/>
      <c r="T100" s="107"/>
      <c r="U100" s="107"/>
      <c r="V100" s="82" t="s">
        <v>334</v>
      </c>
    </row>
    <row r="101" spans="1:22" ht="47.25" customHeight="1">
      <c r="A101" s="82"/>
      <c r="B101" s="82"/>
      <c r="C101" s="107" t="s">
        <v>272</v>
      </c>
      <c r="D101" s="112" t="s">
        <v>244</v>
      </c>
      <c r="E101" s="107">
        <v>1</v>
      </c>
      <c r="F101" s="107">
        <v>4</v>
      </c>
      <c r="G101" s="108" t="s">
        <v>244</v>
      </c>
      <c r="H101" s="156" t="s">
        <v>336</v>
      </c>
      <c r="I101" s="129" t="s">
        <v>252</v>
      </c>
      <c r="J101" s="107"/>
      <c r="K101" s="107"/>
      <c r="L101" s="107"/>
      <c r="M101" s="107"/>
      <c r="N101" s="107"/>
      <c r="O101" s="107"/>
      <c r="P101" s="107">
        <f>SUM(P78:P98)</f>
        <v>12</v>
      </c>
      <c r="Q101" s="107"/>
      <c r="R101" s="107"/>
      <c r="S101" s="107">
        <v>4</v>
      </c>
      <c r="T101" s="107"/>
      <c r="U101" s="107" t="s">
        <v>247</v>
      </c>
      <c r="V101" s="82" t="s">
        <v>334</v>
      </c>
    </row>
    <row r="102" spans="1:22" ht="19.5">
      <c r="A102" s="82"/>
      <c r="B102" s="82"/>
      <c r="C102" s="146" t="s">
        <v>276</v>
      </c>
      <c r="D102" s="112" t="s">
        <v>244</v>
      </c>
      <c r="E102" s="107">
        <v>2</v>
      </c>
      <c r="F102" s="107">
        <v>4</v>
      </c>
      <c r="G102" s="108" t="s">
        <v>244</v>
      </c>
      <c r="H102" s="156" t="s">
        <v>337</v>
      </c>
      <c r="I102" s="107" t="s">
        <v>252</v>
      </c>
      <c r="J102" s="107"/>
      <c r="K102" s="107"/>
      <c r="L102" s="107"/>
      <c r="M102" s="107"/>
      <c r="N102" s="107"/>
      <c r="O102" s="107"/>
      <c r="P102" s="107"/>
      <c r="Q102" s="107">
        <v>2</v>
      </c>
      <c r="R102" s="107"/>
      <c r="S102" s="107"/>
      <c r="T102" s="107"/>
      <c r="U102" s="107" t="s">
        <v>247</v>
      </c>
      <c r="V102" s="82" t="s">
        <v>334</v>
      </c>
    </row>
    <row r="103" spans="1:22" ht="19.5">
      <c r="A103" s="82"/>
      <c r="B103" s="82"/>
      <c r="C103" s="146"/>
      <c r="D103" s="112"/>
      <c r="E103" s="107"/>
      <c r="F103" s="107"/>
      <c r="G103" s="108"/>
      <c r="H103" s="156" t="s">
        <v>338</v>
      </c>
      <c r="I103" s="107" t="s">
        <v>246</v>
      </c>
      <c r="J103" s="107"/>
      <c r="K103" s="107"/>
      <c r="L103" s="107"/>
      <c r="M103" s="107"/>
      <c r="N103" s="107"/>
      <c r="O103" s="107"/>
      <c r="P103" s="107"/>
      <c r="Q103" s="107">
        <v>2</v>
      </c>
      <c r="R103" s="107"/>
      <c r="S103" s="107"/>
      <c r="T103" s="107"/>
      <c r="U103" s="107"/>
      <c r="V103" s="82" t="s">
        <v>334</v>
      </c>
    </row>
    <row r="104" spans="1:22" ht="18.75">
      <c r="A104" s="82"/>
      <c r="B104" s="82"/>
      <c r="C104" s="83" t="s">
        <v>339</v>
      </c>
      <c r="D104" s="84" t="s">
        <v>244</v>
      </c>
      <c r="E104" s="115">
        <v>4</v>
      </c>
      <c r="F104" s="115">
        <v>4</v>
      </c>
      <c r="G104" s="86" t="s">
        <v>244</v>
      </c>
      <c r="H104" s="157" t="s">
        <v>340</v>
      </c>
      <c r="I104" s="131" t="s">
        <v>222</v>
      </c>
      <c r="J104" s="107"/>
      <c r="K104" s="107"/>
      <c r="L104" s="107"/>
      <c r="M104" s="107"/>
      <c r="N104" s="107"/>
      <c r="O104" s="107"/>
      <c r="P104" s="107">
        <v>1</v>
      </c>
      <c r="Q104" s="107"/>
      <c r="R104" s="107"/>
      <c r="S104" s="107"/>
      <c r="T104" s="107"/>
      <c r="U104" s="107"/>
      <c r="V104" s="82" t="s">
        <v>334</v>
      </c>
    </row>
    <row r="105" spans="1:22" ht="18.75">
      <c r="A105" s="82"/>
      <c r="B105" s="82"/>
      <c r="C105" s="89"/>
      <c r="D105" s="90"/>
      <c r="E105" s="117"/>
      <c r="F105" s="117"/>
      <c r="G105" s="92"/>
      <c r="H105" s="157" t="s">
        <v>341</v>
      </c>
      <c r="I105" s="131" t="s">
        <v>222</v>
      </c>
      <c r="J105" s="107"/>
      <c r="K105" s="107"/>
      <c r="L105" s="107"/>
      <c r="M105" s="107"/>
      <c r="N105" s="107"/>
      <c r="O105" s="107"/>
      <c r="P105" s="107">
        <v>1</v>
      </c>
      <c r="Q105" s="107"/>
      <c r="R105" s="107"/>
      <c r="S105" s="107"/>
      <c r="T105" s="107"/>
      <c r="U105" s="107"/>
      <c r="V105" s="82" t="s">
        <v>334</v>
      </c>
    </row>
    <row r="106" spans="1:22" ht="12">
      <c r="A106" s="82"/>
      <c r="B106" s="82"/>
      <c r="C106" s="89"/>
      <c r="D106" s="90"/>
      <c r="E106" s="117"/>
      <c r="F106" s="117"/>
      <c r="G106" s="92"/>
      <c r="H106" s="157" t="s">
        <v>342</v>
      </c>
      <c r="I106" s="131" t="s">
        <v>222</v>
      </c>
      <c r="J106" s="107"/>
      <c r="K106" s="107"/>
      <c r="L106" s="107"/>
      <c r="M106" s="107"/>
      <c r="N106" s="107"/>
      <c r="O106" s="107"/>
      <c r="P106" s="107">
        <v>1</v>
      </c>
      <c r="Q106" s="107"/>
      <c r="R106" s="107"/>
      <c r="S106" s="107"/>
      <c r="T106" s="107"/>
      <c r="U106" s="107"/>
      <c r="V106" s="82" t="s">
        <v>334</v>
      </c>
    </row>
    <row r="107" spans="1:22" ht="18.75">
      <c r="A107" s="82"/>
      <c r="B107" s="82"/>
      <c r="C107" s="96"/>
      <c r="D107" s="97"/>
      <c r="E107" s="116"/>
      <c r="F107" s="116"/>
      <c r="G107" s="99"/>
      <c r="H107" s="157" t="s">
        <v>343</v>
      </c>
      <c r="I107" s="131" t="s">
        <v>222</v>
      </c>
      <c r="J107" s="107"/>
      <c r="K107" s="107"/>
      <c r="L107" s="107"/>
      <c r="M107" s="107"/>
      <c r="N107" s="107"/>
      <c r="O107" s="107"/>
      <c r="P107" s="107">
        <v>1</v>
      </c>
      <c r="Q107" s="107"/>
      <c r="R107" s="107"/>
      <c r="S107" s="107"/>
      <c r="T107" s="107"/>
      <c r="U107" s="107"/>
      <c r="V107" s="82" t="s">
        <v>334</v>
      </c>
    </row>
    <row r="108" spans="1:22" ht="21.75" customHeight="1">
      <c r="A108" s="82"/>
      <c r="B108" s="82"/>
      <c r="C108" s="146" t="s">
        <v>316</v>
      </c>
      <c r="D108" s="112" t="s">
        <v>244</v>
      </c>
      <c r="E108" s="107">
        <v>2</v>
      </c>
      <c r="F108" s="107">
        <v>4</v>
      </c>
      <c r="G108" s="108" t="s">
        <v>244</v>
      </c>
      <c r="H108" s="156" t="s">
        <v>344</v>
      </c>
      <c r="I108" s="129" t="s">
        <v>246</v>
      </c>
      <c r="J108" s="107"/>
      <c r="K108" s="107"/>
      <c r="L108" s="107"/>
      <c r="M108" s="107"/>
      <c r="N108" s="107"/>
      <c r="O108" s="107"/>
      <c r="P108" s="107"/>
      <c r="Q108" s="107">
        <v>2</v>
      </c>
      <c r="R108" s="107"/>
      <c r="S108" s="107"/>
      <c r="T108" s="107"/>
      <c r="U108" s="107" t="s">
        <v>247</v>
      </c>
      <c r="V108" s="82" t="s">
        <v>334</v>
      </c>
    </row>
    <row r="109" spans="1:22" ht="29.25" customHeight="1">
      <c r="A109" s="82"/>
      <c r="B109" s="82"/>
      <c r="C109" s="146"/>
      <c r="D109" s="112"/>
      <c r="E109" s="107"/>
      <c r="F109" s="107"/>
      <c r="G109" s="108"/>
      <c r="H109" s="156" t="s">
        <v>345</v>
      </c>
      <c r="I109" s="129" t="s">
        <v>252</v>
      </c>
      <c r="J109" s="107"/>
      <c r="K109" s="107"/>
      <c r="L109" s="107"/>
      <c r="M109" s="107"/>
      <c r="N109" s="107"/>
      <c r="O109" s="107"/>
      <c r="P109" s="107"/>
      <c r="Q109" s="107">
        <v>2</v>
      </c>
      <c r="R109" s="107"/>
      <c r="S109" s="107"/>
      <c r="T109" s="107"/>
      <c r="U109" s="107"/>
      <c r="V109" s="82" t="s">
        <v>334</v>
      </c>
    </row>
    <row r="110" spans="1:22" ht="41.25" customHeight="1">
      <c r="A110" s="82"/>
      <c r="B110" s="82"/>
      <c r="C110" s="146" t="s">
        <v>346</v>
      </c>
      <c r="D110" s="108" t="s">
        <v>244</v>
      </c>
      <c r="E110" s="107">
        <v>1</v>
      </c>
      <c r="F110" s="107">
        <v>2</v>
      </c>
      <c r="G110" s="108" t="s">
        <v>244</v>
      </c>
      <c r="H110" s="156" t="s">
        <v>347</v>
      </c>
      <c r="I110" s="163" t="s">
        <v>348</v>
      </c>
      <c r="J110" s="107"/>
      <c r="K110" s="107"/>
      <c r="L110" s="107"/>
      <c r="M110" s="107"/>
      <c r="N110" s="107"/>
      <c r="O110" s="107"/>
      <c r="P110" s="107"/>
      <c r="Q110" s="107"/>
      <c r="R110" s="107"/>
      <c r="S110" s="107">
        <v>2</v>
      </c>
      <c r="T110" s="107"/>
      <c r="U110" s="149" t="s">
        <v>247</v>
      </c>
      <c r="V110" s="82" t="s">
        <v>334</v>
      </c>
    </row>
    <row r="111" spans="1:22" ht="35.25" customHeight="1">
      <c r="A111" s="82"/>
      <c r="B111" s="82"/>
      <c r="C111" s="146" t="s">
        <v>349</v>
      </c>
      <c r="D111" s="108" t="s">
        <v>244</v>
      </c>
      <c r="E111" s="107">
        <v>1</v>
      </c>
      <c r="F111" s="107">
        <v>2</v>
      </c>
      <c r="G111" s="108" t="s">
        <v>244</v>
      </c>
      <c r="H111" s="156" t="s">
        <v>347</v>
      </c>
      <c r="I111" s="129" t="s">
        <v>252</v>
      </c>
      <c r="J111" s="107"/>
      <c r="K111" s="107"/>
      <c r="L111" s="107"/>
      <c r="M111" s="107"/>
      <c r="N111" s="107"/>
      <c r="O111" s="107"/>
      <c r="P111" s="107"/>
      <c r="Q111" s="107"/>
      <c r="R111" s="107"/>
      <c r="S111" s="107">
        <v>2</v>
      </c>
      <c r="T111" s="107"/>
      <c r="U111" s="107" t="s">
        <v>247</v>
      </c>
      <c r="V111" s="82" t="s">
        <v>334</v>
      </c>
    </row>
    <row r="112" spans="1:22" ht="27.75" customHeight="1">
      <c r="A112" s="82"/>
      <c r="B112" s="82"/>
      <c r="C112" s="146" t="s">
        <v>325</v>
      </c>
      <c r="D112" s="112" t="s">
        <v>244</v>
      </c>
      <c r="E112" s="107">
        <v>2</v>
      </c>
      <c r="F112" s="107">
        <v>4</v>
      </c>
      <c r="G112" s="108" t="s">
        <v>244</v>
      </c>
      <c r="H112" s="156" t="s">
        <v>350</v>
      </c>
      <c r="I112" s="129" t="s">
        <v>252</v>
      </c>
      <c r="J112" s="107"/>
      <c r="K112" s="107"/>
      <c r="L112" s="107"/>
      <c r="M112" s="107"/>
      <c r="N112" s="107"/>
      <c r="O112" s="107"/>
      <c r="P112" s="107"/>
      <c r="Q112" s="107"/>
      <c r="R112" s="107"/>
      <c r="S112" s="107">
        <v>2</v>
      </c>
      <c r="T112" s="107"/>
      <c r="U112" s="107" t="s">
        <v>247</v>
      </c>
      <c r="V112" s="82" t="s">
        <v>334</v>
      </c>
    </row>
    <row r="113" spans="1:22" ht="38.25" customHeight="1">
      <c r="A113" s="82"/>
      <c r="B113" s="82"/>
      <c r="C113" s="146"/>
      <c r="D113" s="112"/>
      <c r="E113" s="107"/>
      <c r="F113" s="107"/>
      <c r="G113" s="108"/>
      <c r="H113" s="156" t="s">
        <v>351</v>
      </c>
      <c r="I113" s="129" t="s">
        <v>252</v>
      </c>
      <c r="J113" s="107"/>
      <c r="K113" s="107"/>
      <c r="L113" s="107"/>
      <c r="M113" s="107"/>
      <c r="N113" s="107"/>
      <c r="O113" s="107"/>
      <c r="P113" s="107"/>
      <c r="Q113" s="107"/>
      <c r="R113" s="107"/>
      <c r="S113" s="107">
        <v>2</v>
      </c>
      <c r="T113" s="107"/>
      <c r="U113" s="107"/>
      <c r="V113" s="82" t="s">
        <v>334</v>
      </c>
    </row>
    <row r="114" spans="1:22" ht="44.25" customHeight="1">
      <c r="A114" s="82"/>
      <c r="B114" s="82"/>
      <c r="C114" s="107" t="s">
        <v>259</v>
      </c>
      <c r="D114" s="108" t="s">
        <v>244</v>
      </c>
      <c r="E114" s="107">
        <v>1</v>
      </c>
      <c r="F114" s="108">
        <v>2</v>
      </c>
      <c r="G114" s="108" t="s">
        <v>244</v>
      </c>
      <c r="H114" s="149" t="s">
        <v>352</v>
      </c>
      <c r="I114" s="107" t="s">
        <v>252</v>
      </c>
      <c r="J114" s="108"/>
      <c r="K114" s="108"/>
      <c r="L114" s="108"/>
      <c r="M114" s="108"/>
      <c r="N114" s="108"/>
      <c r="O114" s="108"/>
      <c r="P114" s="108"/>
      <c r="Q114" s="108">
        <v>2</v>
      </c>
      <c r="R114" s="108"/>
      <c r="S114" s="108"/>
      <c r="T114" s="108"/>
      <c r="U114" s="107" t="s">
        <v>247</v>
      </c>
      <c r="V114" s="82" t="s">
        <v>334</v>
      </c>
    </row>
    <row r="115" spans="1:22" ht="12.75" customHeight="1">
      <c r="A115" s="82"/>
      <c r="B115" s="82"/>
      <c r="C115" s="146" t="s">
        <v>267</v>
      </c>
      <c r="D115" s="112" t="s">
        <v>244</v>
      </c>
      <c r="E115" s="107">
        <v>3</v>
      </c>
      <c r="F115" s="107">
        <v>6</v>
      </c>
      <c r="G115" s="108" t="s">
        <v>244</v>
      </c>
      <c r="H115" s="114" t="s">
        <v>353</v>
      </c>
      <c r="I115" s="131" t="s">
        <v>222</v>
      </c>
      <c r="J115" s="107"/>
      <c r="K115" s="107"/>
      <c r="L115" s="107"/>
      <c r="M115" s="107"/>
      <c r="N115" s="107"/>
      <c r="O115" s="129"/>
      <c r="P115" s="107">
        <v>2</v>
      </c>
      <c r="Q115" s="107"/>
      <c r="R115" s="107"/>
      <c r="S115" s="107"/>
      <c r="T115" s="107"/>
      <c r="U115" s="107" t="s">
        <v>247</v>
      </c>
      <c r="V115" s="82" t="s">
        <v>334</v>
      </c>
    </row>
    <row r="116" spans="1:22" ht="15" customHeight="1">
      <c r="A116" s="82"/>
      <c r="B116" s="82"/>
      <c r="C116" s="146"/>
      <c r="D116" s="112"/>
      <c r="E116" s="107"/>
      <c r="F116" s="107"/>
      <c r="G116" s="108"/>
      <c r="H116" s="114" t="s">
        <v>354</v>
      </c>
      <c r="I116" s="131" t="s">
        <v>222</v>
      </c>
      <c r="J116" s="107"/>
      <c r="K116" s="107"/>
      <c r="L116" s="107"/>
      <c r="M116" s="107"/>
      <c r="N116" s="107"/>
      <c r="O116" s="129"/>
      <c r="P116" s="107">
        <v>2</v>
      </c>
      <c r="Q116" s="107"/>
      <c r="R116" s="107"/>
      <c r="S116" s="107"/>
      <c r="T116" s="107"/>
      <c r="U116" s="107"/>
      <c r="V116" s="82" t="s">
        <v>334</v>
      </c>
    </row>
    <row r="117" spans="1:22" ht="21" customHeight="1">
      <c r="A117" s="82"/>
      <c r="B117" s="82"/>
      <c r="C117" s="146"/>
      <c r="D117" s="112"/>
      <c r="E117" s="107"/>
      <c r="F117" s="107"/>
      <c r="G117" s="108"/>
      <c r="H117" s="114" t="s">
        <v>355</v>
      </c>
      <c r="I117" s="131" t="s">
        <v>222</v>
      </c>
      <c r="J117" s="107"/>
      <c r="K117" s="107"/>
      <c r="L117" s="107"/>
      <c r="M117" s="107"/>
      <c r="N117" s="107"/>
      <c r="O117" s="129"/>
      <c r="P117" s="107">
        <v>2</v>
      </c>
      <c r="Q117" s="107"/>
      <c r="R117" s="107"/>
      <c r="S117" s="107"/>
      <c r="T117" s="107"/>
      <c r="U117" s="107"/>
      <c r="V117" s="82" t="s">
        <v>334</v>
      </c>
    </row>
    <row r="118" spans="1:22" ht="18.75">
      <c r="A118" s="82"/>
      <c r="B118" s="82"/>
      <c r="C118" s="146" t="s">
        <v>243</v>
      </c>
      <c r="D118" s="112" t="s">
        <v>244</v>
      </c>
      <c r="E118" s="107">
        <v>3</v>
      </c>
      <c r="F118" s="107">
        <v>6</v>
      </c>
      <c r="G118" s="108" t="s">
        <v>244</v>
      </c>
      <c r="H118" s="149" t="s">
        <v>356</v>
      </c>
      <c r="I118" s="107" t="s">
        <v>246</v>
      </c>
      <c r="J118" s="107"/>
      <c r="K118" s="107"/>
      <c r="L118" s="107"/>
      <c r="M118" s="107"/>
      <c r="N118" s="107"/>
      <c r="O118" s="129"/>
      <c r="P118" s="129">
        <v>2</v>
      </c>
      <c r="Q118" s="129"/>
      <c r="R118" s="107"/>
      <c r="S118" s="107"/>
      <c r="T118" s="107"/>
      <c r="U118" s="107"/>
      <c r="V118" s="82" t="s">
        <v>334</v>
      </c>
    </row>
    <row r="119" spans="1:22" ht="12">
      <c r="A119" s="82"/>
      <c r="B119" s="82"/>
      <c r="C119" s="146"/>
      <c r="D119" s="112"/>
      <c r="E119" s="107"/>
      <c r="F119" s="107"/>
      <c r="G119" s="108"/>
      <c r="H119" s="149" t="s">
        <v>357</v>
      </c>
      <c r="I119" s="107" t="s">
        <v>250</v>
      </c>
      <c r="J119" s="107"/>
      <c r="K119" s="107"/>
      <c r="L119" s="107"/>
      <c r="M119" s="107"/>
      <c r="N119" s="107"/>
      <c r="O119" s="129"/>
      <c r="P119" s="129">
        <v>2</v>
      </c>
      <c r="Q119" s="129"/>
      <c r="R119" s="107"/>
      <c r="S119" s="107"/>
      <c r="T119" s="107"/>
      <c r="U119" s="107"/>
      <c r="V119" s="82" t="s">
        <v>334</v>
      </c>
    </row>
    <row r="120" spans="1:22" ht="12">
      <c r="A120" s="82"/>
      <c r="B120" s="82"/>
      <c r="C120" s="146"/>
      <c r="D120" s="112"/>
      <c r="E120" s="107"/>
      <c r="F120" s="107"/>
      <c r="G120" s="108"/>
      <c r="H120" s="149" t="s">
        <v>358</v>
      </c>
      <c r="I120" s="107" t="s">
        <v>250</v>
      </c>
      <c r="J120" s="107"/>
      <c r="K120" s="107"/>
      <c r="L120" s="107"/>
      <c r="M120" s="107"/>
      <c r="N120" s="107"/>
      <c r="O120" s="129"/>
      <c r="P120" s="129">
        <v>2</v>
      </c>
      <c r="Q120" s="129"/>
      <c r="R120" s="107"/>
      <c r="S120" s="107"/>
      <c r="T120" s="107"/>
      <c r="U120" s="107"/>
      <c r="V120" s="82" t="s">
        <v>334</v>
      </c>
    </row>
    <row r="121" spans="1:22" ht="15.75" customHeight="1">
      <c r="A121" s="82"/>
      <c r="B121" s="82"/>
      <c r="C121" s="100" t="s">
        <v>149</v>
      </c>
      <c r="D121" s="158"/>
      <c r="E121" s="128">
        <f>SUM(E99:E120)</f>
        <v>22</v>
      </c>
      <c r="F121" s="128">
        <f>SUM(F99:F120)</f>
        <v>42</v>
      </c>
      <c r="G121" s="128"/>
      <c r="H121" s="151"/>
      <c r="I121" s="128"/>
      <c r="J121" s="128"/>
      <c r="K121" s="128"/>
      <c r="L121" s="128"/>
      <c r="M121" s="128"/>
      <c r="N121" s="128"/>
      <c r="O121" s="128">
        <f>SUM(O99:O120)</f>
        <v>0</v>
      </c>
      <c r="P121" s="128">
        <f>SUM(P99:P120)</f>
        <v>28</v>
      </c>
      <c r="Q121" s="128">
        <v>0</v>
      </c>
      <c r="R121" s="128">
        <v>10</v>
      </c>
      <c r="S121" s="128">
        <f>SUM(S99:S120)</f>
        <v>12</v>
      </c>
      <c r="T121" s="128"/>
      <c r="U121" s="128"/>
      <c r="V121" s="82"/>
    </row>
    <row r="122" spans="1:22" ht="58.5" customHeight="1">
      <c r="A122" s="82"/>
      <c r="B122" s="82" t="s">
        <v>359</v>
      </c>
      <c r="C122" s="159" t="s">
        <v>360</v>
      </c>
      <c r="D122" s="160"/>
      <c r="E122" s="160"/>
      <c r="F122" s="160"/>
      <c r="G122" s="160"/>
      <c r="H122" s="160"/>
      <c r="I122" s="160"/>
      <c r="J122" s="160"/>
      <c r="K122" s="160"/>
      <c r="L122" s="160"/>
      <c r="M122" s="160"/>
      <c r="N122" s="160"/>
      <c r="O122" s="160"/>
      <c r="P122" s="160"/>
      <c r="Q122" s="160"/>
      <c r="R122" s="160"/>
      <c r="S122" s="160"/>
      <c r="T122" s="160"/>
      <c r="U122" s="160"/>
      <c r="V122" s="165"/>
    </row>
    <row r="123" spans="1:22" s="75" customFormat="1" ht="15" customHeight="1">
      <c r="A123" s="161" t="s">
        <v>361</v>
      </c>
      <c r="B123" s="161"/>
      <c r="C123" s="161"/>
      <c r="D123" s="161"/>
      <c r="E123" s="161"/>
      <c r="F123" s="161"/>
      <c r="G123" s="161"/>
      <c r="H123" s="161"/>
      <c r="I123" s="161"/>
      <c r="J123" s="161"/>
      <c r="K123" s="161"/>
      <c r="L123" s="161"/>
      <c r="M123" s="161"/>
      <c r="N123" s="161"/>
      <c r="O123" s="161"/>
      <c r="P123" s="161"/>
      <c r="Q123" s="161"/>
      <c r="R123" s="161"/>
      <c r="S123" s="161"/>
      <c r="T123" s="161"/>
      <c r="U123" s="161"/>
      <c r="V123" s="161"/>
    </row>
  </sheetData>
  <sheetProtection/>
  <mergeCells count="159">
    <mergeCell ref="A1:V1"/>
    <mergeCell ref="J2:T2"/>
    <mergeCell ref="J3:L3"/>
    <mergeCell ref="M3:O3"/>
    <mergeCell ref="P3:R3"/>
    <mergeCell ref="S3:T3"/>
    <mergeCell ref="C122:V122"/>
    <mergeCell ref="A123:V123"/>
    <mergeCell ref="A5:A98"/>
    <mergeCell ref="A99:A122"/>
    <mergeCell ref="B5:B23"/>
    <mergeCell ref="B24:B77"/>
    <mergeCell ref="B78:B98"/>
    <mergeCell ref="B99:B121"/>
    <mergeCell ref="C2:C4"/>
    <mergeCell ref="C5:C22"/>
    <mergeCell ref="C24:C27"/>
    <mergeCell ref="C28:C32"/>
    <mergeCell ref="C33:C34"/>
    <mergeCell ref="C35:C40"/>
    <mergeCell ref="C41:C46"/>
    <mergeCell ref="C47:C49"/>
    <mergeCell ref="C50:C52"/>
    <mergeCell ref="C53:C56"/>
    <mergeCell ref="C57:C76"/>
    <mergeCell ref="C78:C80"/>
    <mergeCell ref="C81:C83"/>
    <mergeCell ref="C84:C89"/>
    <mergeCell ref="C90:C93"/>
    <mergeCell ref="C94:C97"/>
    <mergeCell ref="C99:C100"/>
    <mergeCell ref="C102:C103"/>
    <mergeCell ref="C104:C107"/>
    <mergeCell ref="C108:C109"/>
    <mergeCell ref="C112:C113"/>
    <mergeCell ref="C115:C117"/>
    <mergeCell ref="C118:C120"/>
    <mergeCell ref="D2:D4"/>
    <mergeCell ref="D5:D22"/>
    <mergeCell ref="D24:D27"/>
    <mergeCell ref="D28:D32"/>
    <mergeCell ref="D33:D34"/>
    <mergeCell ref="D35:D40"/>
    <mergeCell ref="D41:D46"/>
    <mergeCell ref="D47:D49"/>
    <mergeCell ref="D50:D52"/>
    <mergeCell ref="D53:D56"/>
    <mergeCell ref="D57:D76"/>
    <mergeCell ref="D78:D80"/>
    <mergeCell ref="D81:D83"/>
    <mergeCell ref="D84:D89"/>
    <mergeCell ref="D90:D93"/>
    <mergeCell ref="D94:D97"/>
    <mergeCell ref="D99:D100"/>
    <mergeCell ref="D102:D103"/>
    <mergeCell ref="D104:D107"/>
    <mergeCell ref="D108:D109"/>
    <mergeCell ref="D112:D113"/>
    <mergeCell ref="D115:D117"/>
    <mergeCell ref="D118:D120"/>
    <mergeCell ref="E2:E4"/>
    <mergeCell ref="E5:E22"/>
    <mergeCell ref="E24:E27"/>
    <mergeCell ref="E28:E32"/>
    <mergeCell ref="E33:E34"/>
    <mergeCell ref="E35:E40"/>
    <mergeCell ref="E41:E46"/>
    <mergeCell ref="E47:E49"/>
    <mergeCell ref="E50:E52"/>
    <mergeCell ref="E53:E56"/>
    <mergeCell ref="E57:E76"/>
    <mergeCell ref="E78:E80"/>
    <mergeCell ref="E81:E83"/>
    <mergeCell ref="E84:E89"/>
    <mergeCell ref="E90:E93"/>
    <mergeCell ref="E94:E97"/>
    <mergeCell ref="E99:E100"/>
    <mergeCell ref="E102:E103"/>
    <mergeCell ref="E104:E107"/>
    <mergeCell ref="E108:E109"/>
    <mergeCell ref="E112:E113"/>
    <mergeCell ref="E115:E117"/>
    <mergeCell ref="E118:E120"/>
    <mergeCell ref="F2:F4"/>
    <mergeCell ref="F5:F22"/>
    <mergeCell ref="F24:F27"/>
    <mergeCell ref="F28:F32"/>
    <mergeCell ref="F33:F34"/>
    <mergeCell ref="F35:F40"/>
    <mergeCell ref="F41:F46"/>
    <mergeCell ref="F47:F49"/>
    <mergeCell ref="F50:F52"/>
    <mergeCell ref="F53:F56"/>
    <mergeCell ref="F57:F76"/>
    <mergeCell ref="F78:F80"/>
    <mergeCell ref="F81:F83"/>
    <mergeCell ref="F84:F89"/>
    <mergeCell ref="F90:F93"/>
    <mergeCell ref="F94:F97"/>
    <mergeCell ref="F99:F100"/>
    <mergeCell ref="F102:F103"/>
    <mergeCell ref="F104:F107"/>
    <mergeCell ref="F108:F109"/>
    <mergeCell ref="F112:F113"/>
    <mergeCell ref="F115:F117"/>
    <mergeCell ref="F118:F120"/>
    <mergeCell ref="G2:G4"/>
    <mergeCell ref="G5:G22"/>
    <mergeCell ref="G24:G27"/>
    <mergeCell ref="G28:G32"/>
    <mergeCell ref="G33:G34"/>
    <mergeCell ref="G35:G40"/>
    <mergeCell ref="G41:G46"/>
    <mergeCell ref="G47:G49"/>
    <mergeCell ref="G50:G52"/>
    <mergeCell ref="G53:G56"/>
    <mergeCell ref="G57:G76"/>
    <mergeCell ref="G78:G80"/>
    <mergeCell ref="G81:G83"/>
    <mergeCell ref="G84:G89"/>
    <mergeCell ref="G90:G93"/>
    <mergeCell ref="G94:G97"/>
    <mergeCell ref="G99:G100"/>
    <mergeCell ref="G102:G103"/>
    <mergeCell ref="G104:G107"/>
    <mergeCell ref="G108:G109"/>
    <mergeCell ref="G112:G113"/>
    <mergeCell ref="G115:G117"/>
    <mergeCell ref="G118:G120"/>
    <mergeCell ref="H2:H4"/>
    <mergeCell ref="I2:I4"/>
    <mergeCell ref="U2:U4"/>
    <mergeCell ref="U5:U22"/>
    <mergeCell ref="U24:U27"/>
    <mergeCell ref="U28:U32"/>
    <mergeCell ref="U33:U34"/>
    <mergeCell ref="U35:U40"/>
    <mergeCell ref="U41:U46"/>
    <mergeCell ref="U47:U49"/>
    <mergeCell ref="U50:U52"/>
    <mergeCell ref="U53:U56"/>
    <mergeCell ref="U57:U76"/>
    <mergeCell ref="U81:U83"/>
    <mergeCell ref="U84:U89"/>
    <mergeCell ref="U90:U93"/>
    <mergeCell ref="U94:U97"/>
    <mergeCell ref="U99:U100"/>
    <mergeCell ref="U102:U103"/>
    <mergeCell ref="U108:U109"/>
    <mergeCell ref="U112:U113"/>
    <mergeCell ref="U115:U117"/>
    <mergeCell ref="V2:V4"/>
    <mergeCell ref="V6:V7"/>
    <mergeCell ref="V8:V9"/>
    <mergeCell ref="V12:V13"/>
    <mergeCell ref="V14:V15"/>
    <mergeCell ref="V19:V20"/>
    <mergeCell ref="V21:V22"/>
    <mergeCell ref="A2:B4"/>
  </mergeCells>
  <printOptions/>
  <pageMargins left="0.55" right="0.55" top="0.35" bottom="0.35" header="0.31" footer="0.31"/>
  <pageSetup horizontalDpi="600" verticalDpi="600" orientation="portrait" paperSize="9"/>
  <headerFooter>
    <oddFooter>&amp;R— 17 —</oddFooter>
  </headerFooter>
</worksheet>
</file>

<file path=xl/worksheets/sheet6.xml><?xml version="1.0" encoding="utf-8"?>
<worksheet xmlns="http://schemas.openxmlformats.org/spreadsheetml/2006/main" xmlns:r="http://schemas.openxmlformats.org/officeDocument/2006/relationships">
  <dimension ref="A1:S93"/>
  <sheetViews>
    <sheetView workbookViewId="0" topLeftCell="A79">
      <selection activeCell="O39" sqref="O39"/>
    </sheetView>
  </sheetViews>
  <sheetFormatPr defaultColWidth="8.625" defaultRowHeight="14.25"/>
  <cols>
    <col min="1" max="1" width="5.25390625" style="1" customWidth="1"/>
    <col min="2" max="2" width="18.625" style="1" customWidth="1"/>
    <col min="3" max="3" width="5.75390625" style="1" customWidth="1"/>
    <col min="4" max="4" width="3.75390625" style="1" customWidth="1"/>
    <col min="5" max="5" width="3.875" style="1" customWidth="1"/>
    <col min="6" max="6" width="4.75390625" style="1" customWidth="1"/>
    <col min="7" max="7" width="1.875" style="1" customWidth="1"/>
    <col min="8" max="8" width="5.25390625" style="1" customWidth="1"/>
    <col min="9" max="9" width="18.125" style="1" customWidth="1"/>
    <col min="10" max="10" width="5.625" style="1" customWidth="1"/>
    <col min="11" max="11" width="3.75390625" style="1" customWidth="1"/>
    <col min="12" max="12" width="4.25390625" style="1" customWidth="1"/>
    <col min="13" max="13" width="4.875" style="1" customWidth="1"/>
    <col min="14" max="14" width="9.00390625" style="1" bestFit="1" customWidth="1"/>
    <col min="15" max="19" width="6.625" style="1" customWidth="1"/>
    <col min="20" max="32" width="9.00390625" style="1" bestFit="1" customWidth="1"/>
    <col min="33" max="16384" width="8.625" style="1" customWidth="1"/>
  </cols>
  <sheetData>
    <row r="1" spans="1:13" ht="27" customHeight="1">
      <c r="A1" s="2" t="s">
        <v>362</v>
      </c>
      <c r="B1" s="2"/>
      <c r="C1" s="2"/>
      <c r="D1" s="2"/>
      <c r="E1" s="2"/>
      <c r="F1" s="2"/>
      <c r="G1" s="3"/>
      <c r="H1" s="2"/>
      <c r="I1" s="2"/>
      <c r="J1" s="2"/>
      <c r="K1" s="2"/>
      <c r="L1" s="2"/>
      <c r="M1" s="2"/>
    </row>
    <row r="2" spans="1:13" ht="14.25" customHeight="1">
      <c r="A2" s="4" t="s">
        <v>2</v>
      </c>
      <c r="B2" s="4" t="s">
        <v>3</v>
      </c>
      <c r="C2" s="5" t="s">
        <v>204</v>
      </c>
      <c r="D2" s="4" t="s">
        <v>137</v>
      </c>
      <c r="E2" s="6" t="s">
        <v>363</v>
      </c>
      <c r="F2" s="6" t="s">
        <v>364</v>
      </c>
      <c r="G2" s="7"/>
      <c r="H2" s="4" t="s">
        <v>2</v>
      </c>
      <c r="I2" s="4" t="s">
        <v>3</v>
      </c>
      <c r="J2" s="5" t="s">
        <v>204</v>
      </c>
      <c r="K2" s="4" t="s">
        <v>137</v>
      </c>
      <c r="L2" s="6" t="s">
        <v>363</v>
      </c>
      <c r="M2" s="6" t="s">
        <v>364</v>
      </c>
    </row>
    <row r="3" spans="1:13" ht="15">
      <c r="A3" s="4"/>
      <c r="B3" s="4"/>
      <c r="C3" s="5"/>
      <c r="D3" s="4"/>
      <c r="E3" s="6"/>
      <c r="F3" s="6"/>
      <c r="G3" s="7"/>
      <c r="H3" s="4"/>
      <c r="I3" s="4"/>
      <c r="J3" s="5"/>
      <c r="K3" s="4"/>
      <c r="L3" s="6"/>
      <c r="M3" s="6"/>
    </row>
    <row r="4" spans="1:13" ht="15">
      <c r="A4" s="4"/>
      <c r="B4" s="4"/>
      <c r="C4" s="5"/>
      <c r="D4" s="4"/>
      <c r="E4" s="6"/>
      <c r="F4" s="6"/>
      <c r="G4" s="7"/>
      <c r="H4" s="4"/>
      <c r="I4" s="4"/>
      <c r="J4" s="5"/>
      <c r="K4" s="4"/>
      <c r="L4" s="6"/>
      <c r="M4" s="6"/>
    </row>
    <row r="5" spans="1:19" ht="15">
      <c r="A5" s="8" t="s">
        <v>365</v>
      </c>
      <c r="B5" s="8"/>
      <c r="C5" s="8"/>
      <c r="D5" s="8"/>
      <c r="E5" s="8"/>
      <c r="F5" s="9"/>
      <c r="G5" s="10"/>
      <c r="H5" s="11" t="s">
        <v>366</v>
      </c>
      <c r="I5" s="8"/>
      <c r="J5" s="8"/>
      <c r="K5" s="8"/>
      <c r="L5" s="8"/>
      <c r="M5" s="8"/>
      <c r="O5" s="55"/>
      <c r="P5" s="55"/>
      <c r="Q5" s="55"/>
      <c r="R5" s="55"/>
      <c r="S5" s="55"/>
    </row>
    <row r="6" spans="1:19" ht="15">
      <c r="A6" s="12">
        <v>111006</v>
      </c>
      <c r="B6" s="12" t="s">
        <v>367</v>
      </c>
      <c r="C6" s="13">
        <f>D6/8*0.5</f>
        <v>3</v>
      </c>
      <c r="D6" s="14">
        <v>48</v>
      </c>
      <c r="E6" s="14" t="s">
        <v>50</v>
      </c>
      <c r="F6" s="15"/>
      <c r="G6" s="16"/>
      <c r="H6" s="17">
        <v>111001</v>
      </c>
      <c r="I6" s="12" t="s">
        <v>368</v>
      </c>
      <c r="J6" s="13">
        <f>K6/8*0.5</f>
        <v>3</v>
      </c>
      <c r="K6" s="14">
        <v>48</v>
      </c>
      <c r="L6" s="14" t="s">
        <v>50</v>
      </c>
      <c r="M6" s="53"/>
      <c r="O6" s="55"/>
      <c r="P6" s="55"/>
      <c r="Q6" s="55"/>
      <c r="R6" s="55"/>
      <c r="S6" s="55"/>
    </row>
    <row r="7" spans="1:19" ht="15">
      <c r="A7" s="12">
        <v>111240</v>
      </c>
      <c r="B7" s="12" t="s">
        <v>369</v>
      </c>
      <c r="C7" s="14">
        <f>D7/8*0.5</f>
        <v>0.5</v>
      </c>
      <c r="D7" s="14">
        <v>8</v>
      </c>
      <c r="E7" s="14" t="s">
        <v>50</v>
      </c>
      <c r="F7" s="18"/>
      <c r="G7" s="16"/>
      <c r="H7" s="17">
        <v>112002</v>
      </c>
      <c r="I7" s="12" t="s">
        <v>370</v>
      </c>
      <c r="J7" s="14">
        <f>K7/8*0.5</f>
        <v>2.5</v>
      </c>
      <c r="K7" s="14">
        <v>40</v>
      </c>
      <c r="L7" s="14" t="s">
        <v>50</v>
      </c>
      <c r="M7" s="53"/>
      <c r="O7" s="55"/>
      <c r="P7" s="55"/>
      <c r="Q7" s="55"/>
      <c r="R7" s="55"/>
      <c r="S7" s="55"/>
    </row>
    <row r="8" spans="1:19" ht="15">
      <c r="A8" s="12">
        <v>112001</v>
      </c>
      <c r="B8" s="12" t="s">
        <v>371</v>
      </c>
      <c r="C8" s="14">
        <f>D8/8*0.5</f>
        <v>2.5</v>
      </c>
      <c r="D8" s="14">
        <v>40</v>
      </c>
      <c r="E8" s="14" t="s">
        <v>50</v>
      </c>
      <c r="F8" s="18"/>
      <c r="G8" s="16"/>
      <c r="H8" s="17">
        <v>113108</v>
      </c>
      <c r="I8" s="12" t="s">
        <v>372</v>
      </c>
      <c r="J8" s="13">
        <v>1</v>
      </c>
      <c r="K8" s="14">
        <v>36</v>
      </c>
      <c r="L8" s="14" t="s">
        <v>50</v>
      </c>
      <c r="M8" s="53"/>
      <c r="O8" s="55"/>
      <c r="P8" s="55"/>
      <c r="Q8" s="55"/>
      <c r="R8" s="55"/>
      <c r="S8" s="55"/>
    </row>
    <row r="9" spans="1:19" ht="15">
      <c r="A9" s="12">
        <v>113107</v>
      </c>
      <c r="B9" s="12" t="s">
        <v>373</v>
      </c>
      <c r="C9" s="13">
        <v>1</v>
      </c>
      <c r="D9" s="14">
        <v>36</v>
      </c>
      <c r="E9" s="14" t="s">
        <v>50</v>
      </c>
      <c r="F9" s="18"/>
      <c r="G9" s="16"/>
      <c r="H9" s="17">
        <v>110036</v>
      </c>
      <c r="I9" s="12" t="s">
        <v>374</v>
      </c>
      <c r="J9" s="13">
        <v>5.5</v>
      </c>
      <c r="K9" s="14">
        <v>88</v>
      </c>
      <c r="L9" s="14" t="s">
        <v>50</v>
      </c>
      <c r="M9" s="53"/>
      <c r="O9" s="55"/>
      <c r="P9" s="55"/>
      <c r="Q9" s="55"/>
      <c r="R9" s="55"/>
      <c r="S9" s="55"/>
    </row>
    <row r="10" spans="1:19" ht="15">
      <c r="A10" s="12">
        <v>110035</v>
      </c>
      <c r="B10" s="12" t="s">
        <v>375</v>
      </c>
      <c r="C10" s="14">
        <f>D10/8*0.5</f>
        <v>5.5</v>
      </c>
      <c r="D10" s="14">
        <v>88</v>
      </c>
      <c r="E10" s="14" t="s">
        <v>50</v>
      </c>
      <c r="F10" s="18"/>
      <c r="G10" s="16"/>
      <c r="H10" s="17">
        <v>110063</v>
      </c>
      <c r="I10" s="12" t="s">
        <v>376</v>
      </c>
      <c r="J10" s="13">
        <v>3</v>
      </c>
      <c r="K10" s="14">
        <v>48</v>
      </c>
      <c r="L10" s="14" t="s">
        <v>50</v>
      </c>
      <c r="M10" s="26"/>
      <c r="O10" s="55"/>
      <c r="P10" s="55"/>
      <c r="Q10" s="55"/>
      <c r="R10" s="55"/>
      <c r="S10" s="55"/>
    </row>
    <row r="11" spans="1:19" ht="15">
      <c r="A11" s="12">
        <v>110238</v>
      </c>
      <c r="B11" s="19" t="s">
        <v>62</v>
      </c>
      <c r="C11" s="14">
        <f>D11/8*0.5</f>
        <v>3</v>
      </c>
      <c r="D11" s="14">
        <v>48</v>
      </c>
      <c r="E11" s="14" t="s">
        <v>50</v>
      </c>
      <c r="F11" s="15"/>
      <c r="G11" s="16"/>
      <c r="H11" s="17">
        <v>110180</v>
      </c>
      <c r="I11" s="19" t="s">
        <v>71</v>
      </c>
      <c r="J11" s="13">
        <v>2.5</v>
      </c>
      <c r="K11" s="14">
        <v>40</v>
      </c>
      <c r="L11" s="14" t="s">
        <v>57</v>
      </c>
      <c r="M11" s="53"/>
      <c r="O11" s="55"/>
      <c r="P11" s="55"/>
      <c r="Q11" s="55"/>
      <c r="R11" s="55"/>
      <c r="S11" s="55"/>
    </row>
    <row r="12" spans="1:19" ht="15">
      <c r="A12" s="20">
        <v>107110</v>
      </c>
      <c r="B12" s="21" t="s">
        <v>377</v>
      </c>
      <c r="C12" s="14">
        <f>D12/8*0.5</f>
        <v>3</v>
      </c>
      <c r="D12" s="14">
        <v>48</v>
      </c>
      <c r="E12" s="14" t="s">
        <v>57</v>
      </c>
      <c r="F12" s="18"/>
      <c r="G12" s="16"/>
      <c r="H12" s="17">
        <v>107083</v>
      </c>
      <c r="I12" s="12" t="s">
        <v>378</v>
      </c>
      <c r="J12" s="13">
        <f>K12/8*0.5</f>
        <v>4</v>
      </c>
      <c r="K12" s="14">
        <v>64</v>
      </c>
      <c r="L12" s="14" t="s">
        <v>50</v>
      </c>
      <c r="M12" s="53"/>
      <c r="O12" s="55"/>
      <c r="P12" s="56"/>
      <c r="Q12" s="55"/>
      <c r="R12" s="55"/>
      <c r="S12" s="55"/>
    </row>
    <row r="13" spans="1:19" ht="15">
      <c r="A13" s="20">
        <v>115002</v>
      </c>
      <c r="B13" s="12" t="s">
        <v>52</v>
      </c>
      <c r="C13" s="13">
        <v>2</v>
      </c>
      <c r="D13" s="14">
        <v>36</v>
      </c>
      <c r="E13" s="14" t="s">
        <v>50</v>
      </c>
      <c r="F13" s="18"/>
      <c r="G13" s="16"/>
      <c r="H13" s="17">
        <v>111245</v>
      </c>
      <c r="I13" s="12" t="s">
        <v>122</v>
      </c>
      <c r="J13" s="13">
        <f>K13/8*0.5</f>
        <v>1.5</v>
      </c>
      <c r="K13" s="14">
        <v>24</v>
      </c>
      <c r="L13" s="14" t="s">
        <v>50</v>
      </c>
      <c r="M13" s="53"/>
      <c r="O13" s="55"/>
      <c r="P13" s="56"/>
      <c r="Q13" s="55"/>
      <c r="R13" s="55"/>
      <c r="S13" s="55"/>
    </row>
    <row r="14" spans="1:19" ht="15">
      <c r="A14" s="20">
        <v>115002</v>
      </c>
      <c r="B14" s="12" t="s">
        <v>152</v>
      </c>
      <c r="C14" s="13">
        <v>2</v>
      </c>
      <c r="D14" s="14" t="s">
        <v>153</v>
      </c>
      <c r="E14" s="14" t="s">
        <v>50</v>
      </c>
      <c r="F14" s="18"/>
      <c r="G14" s="16"/>
      <c r="H14" s="17">
        <v>110287</v>
      </c>
      <c r="I14" s="12" t="s">
        <v>143</v>
      </c>
      <c r="J14" s="13">
        <v>2</v>
      </c>
      <c r="K14" s="14">
        <v>56</v>
      </c>
      <c r="L14" s="14" t="s">
        <v>50</v>
      </c>
      <c r="M14" s="53"/>
      <c r="O14" s="55"/>
      <c r="P14" s="56"/>
      <c r="Q14" s="55"/>
      <c r="R14" s="55"/>
      <c r="S14" s="55"/>
    </row>
    <row r="15" spans="1:13" ht="15">
      <c r="A15" s="20">
        <v>106233</v>
      </c>
      <c r="B15" s="12" t="s">
        <v>70</v>
      </c>
      <c r="C15" s="22">
        <f>D15/8*0.5</f>
        <v>2</v>
      </c>
      <c r="D15" s="14">
        <v>32</v>
      </c>
      <c r="E15" s="14" t="s">
        <v>57</v>
      </c>
      <c r="F15" s="18"/>
      <c r="G15" s="16"/>
      <c r="H15" s="23">
        <v>107130</v>
      </c>
      <c r="I15" s="46" t="s">
        <v>96</v>
      </c>
      <c r="J15" s="22">
        <f>K15/8*0.5</f>
        <v>1</v>
      </c>
      <c r="K15" s="47">
        <v>16</v>
      </c>
      <c r="L15" s="14" t="s">
        <v>57</v>
      </c>
      <c r="M15" s="53"/>
    </row>
    <row r="16" spans="1:13" ht="15">
      <c r="A16" s="24"/>
      <c r="B16" s="24"/>
      <c r="C16" s="24"/>
      <c r="D16" s="24"/>
      <c r="E16" s="24"/>
      <c r="F16" s="14"/>
      <c r="G16" s="16"/>
      <c r="H16" s="25" t="s">
        <v>149</v>
      </c>
      <c r="I16" s="26"/>
      <c r="J16" s="29">
        <f>SUM(J6:J15)</f>
        <v>26</v>
      </c>
      <c r="K16" s="26"/>
      <c r="L16" s="26"/>
      <c r="M16" s="53"/>
    </row>
    <row r="17" spans="1:19" ht="15">
      <c r="A17" s="26"/>
      <c r="B17" s="26"/>
      <c r="C17" s="26"/>
      <c r="D17" s="26"/>
      <c r="E17" s="26"/>
      <c r="F17" s="14"/>
      <c r="G17" s="16"/>
      <c r="H17" s="27" t="s">
        <v>379</v>
      </c>
      <c r="I17" s="27"/>
      <c r="J17" s="27"/>
      <c r="K17" s="27"/>
      <c r="L17" s="27"/>
      <c r="M17" s="57"/>
      <c r="O17" s="55"/>
      <c r="P17" s="56"/>
      <c r="Q17" s="55"/>
      <c r="R17" s="55"/>
      <c r="S17" s="55"/>
    </row>
    <row r="18" spans="1:19" ht="15">
      <c r="A18" s="26"/>
      <c r="B18" s="26"/>
      <c r="C18" s="26"/>
      <c r="D18" s="26"/>
      <c r="E18" s="26"/>
      <c r="F18" s="26"/>
      <c r="G18" s="16"/>
      <c r="H18" s="23">
        <v>107135</v>
      </c>
      <c r="I18" s="12" t="s">
        <v>154</v>
      </c>
      <c r="J18" s="13">
        <v>2</v>
      </c>
      <c r="K18" s="14" t="s">
        <v>153</v>
      </c>
      <c r="L18" s="14" t="s">
        <v>50</v>
      </c>
      <c r="M18" s="26"/>
      <c r="O18" s="55"/>
      <c r="P18" s="56"/>
      <c r="Q18" s="55"/>
      <c r="R18" s="55"/>
      <c r="S18" s="55"/>
    </row>
    <row r="19" spans="1:16" ht="14.25" customHeight="1">
      <c r="A19" s="28" t="s">
        <v>149</v>
      </c>
      <c r="B19" s="26"/>
      <c r="C19" s="29">
        <f>SUM(C6:C18)</f>
        <v>24.5</v>
      </c>
      <c r="D19" s="26"/>
      <c r="E19" s="26"/>
      <c r="F19" s="18"/>
      <c r="G19" s="16"/>
      <c r="H19" s="30" t="s">
        <v>149</v>
      </c>
      <c r="I19" s="26"/>
      <c r="J19" s="58">
        <f>SUM(J18:J18)</f>
        <v>2</v>
      </c>
      <c r="K19" s="26"/>
      <c r="L19" s="26"/>
      <c r="M19" s="53"/>
      <c r="P19" s="59"/>
    </row>
    <row r="20" spans="1:16" ht="15">
      <c r="A20" s="31" t="s">
        <v>380</v>
      </c>
      <c r="B20" s="31"/>
      <c r="C20" s="31"/>
      <c r="D20" s="31"/>
      <c r="E20" s="31"/>
      <c r="F20" s="32"/>
      <c r="G20" s="33"/>
      <c r="H20" s="34" t="s">
        <v>381</v>
      </c>
      <c r="I20" s="31"/>
      <c r="J20" s="31"/>
      <c r="K20" s="31"/>
      <c r="L20" s="31"/>
      <c r="M20" s="31"/>
      <c r="P20" s="59"/>
    </row>
    <row r="21" spans="1:16" ht="24">
      <c r="A21" s="12">
        <v>111003</v>
      </c>
      <c r="B21" s="12" t="s">
        <v>382</v>
      </c>
      <c r="C21" s="13">
        <f>D21/8*0.5</f>
        <v>3</v>
      </c>
      <c r="D21" s="14">
        <v>48</v>
      </c>
      <c r="E21" s="14" t="s">
        <v>50</v>
      </c>
      <c r="F21" s="35"/>
      <c r="G21" s="36"/>
      <c r="H21" s="17">
        <v>111002</v>
      </c>
      <c r="I21" s="12" t="s">
        <v>383</v>
      </c>
      <c r="J21" s="13">
        <f>K21/8*0.5</f>
        <v>5</v>
      </c>
      <c r="K21" s="14">
        <v>80</v>
      </c>
      <c r="L21" s="14" t="s">
        <v>50</v>
      </c>
      <c r="M21" s="60"/>
      <c r="P21" s="59"/>
    </row>
    <row r="22" spans="1:16" ht="15">
      <c r="A22" s="12">
        <v>111241</v>
      </c>
      <c r="B22" s="12" t="s">
        <v>384</v>
      </c>
      <c r="C22" s="14">
        <f>D22/8*0.5</f>
        <v>0.5</v>
      </c>
      <c r="D22" s="14">
        <v>8</v>
      </c>
      <c r="E22" s="14" t="s">
        <v>50</v>
      </c>
      <c r="F22" s="18"/>
      <c r="G22" s="16"/>
      <c r="H22" s="17">
        <v>112004</v>
      </c>
      <c r="I22" s="37" t="s">
        <v>45</v>
      </c>
      <c r="J22" s="13">
        <f>K22/8*0.5</f>
        <v>2</v>
      </c>
      <c r="K22" s="14">
        <v>32</v>
      </c>
      <c r="L22" s="14" t="s">
        <v>50</v>
      </c>
      <c r="M22" s="53"/>
      <c r="P22" s="59"/>
    </row>
    <row r="23" spans="1:16" ht="15">
      <c r="A23" s="12">
        <v>112003</v>
      </c>
      <c r="B23" s="37" t="s">
        <v>43</v>
      </c>
      <c r="C23" s="13">
        <f>D23/8*0.5</f>
        <v>2</v>
      </c>
      <c r="D23" s="14">
        <v>32</v>
      </c>
      <c r="E23" s="14" t="s">
        <v>50</v>
      </c>
      <c r="F23" s="18"/>
      <c r="G23" s="16"/>
      <c r="H23" s="17">
        <v>113110</v>
      </c>
      <c r="I23" s="12" t="s">
        <v>385</v>
      </c>
      <c r="J23" s="13">
        <v>1</v>
      </c>
      <c r="K23" s="14">
        <v>36</v>
      </c>
      <c r="L23" s="14" t="s">
        <v>50</v>
      </c>
      <c r="M23" s="53"/>
      <c r="P23" s="59"/>
    </row>
    <row r="24" spans="1:17" ht="15">
      <c r="A24" s="12">
        <v>113109</v>
      </c>
      <c r="B24" s="12" t="s">
        <v>386</v>
      </c>
      <c r="C24" s="13">
        <v>1</v>
      </c>
      <c r="D24" s="14">
        <v>36</v>
      </c>
      <c r="E24" s="14" t="s">
        <v>50</v>
      </c>
      <c r="F24" s="18"/>
      <c r="G24" s="16"/>
      <c r="H24" s="17">
        <v>107030</v>
      </c>
      <c r="I24" s="12" t="s">
        <v>88</v>
      </c>
      <c r="J24" s="13">
        <f>K24/8*0.5</f>
        <v>4</v>
      </c>
      <c r="K24" s="14">
        <v>64</v>
      </c>
      <c r="L24" s="14" t="s">
        <v>50</v>
      </c>
      <c r="M24" s="53"/>
      <c r="P24" s="59"/>
      <c r="Q24" s="66"/>
    </row>
    <row r="25" spans="1:17" ht="15">
      <c r="A25" s="12">
        <v>110064</v>
      </c>
      <c r="B25" s="12" t="s">
        <v>387</v>
      </c>
      <c r="C25" s="13">
        <v>3</v>
      </c>
      <c r="D25" s="14">
        <v>48</v>
      </c>
      <c r="E25" s="14" t="s">
        <v>50</v>
      </c>
      <c r="F25" s="18"/>
      <c r="G25" s="16"/>
      <c r="H25" s="17">
        <v>107162</v>
      </c>
      <c r="I25" s="12" t="s">
        <v>148</v>
      </c>
      <c r="J25" s="13">
        <v>1</v>
      </c>
      <c r="K25" s="14">
        <v>40</v>
      </c>
      <c r="L25" s="14" t="s">
        <v>50</v>
      </c>
      <c r="M25" s="53"/>
      <c r="P25" s="59"/>
      <c r="Q25" s="67"/>
    </row>
    <row r="26" spans="1:16" ht="15">
      <c r="A26" s="12">
        <v>107086</v>
      </c>
      <c r="B26" s="12" t="s">
        <v>85</v>
      </c>
      <c r="C26" s="13">
        <f>D26/8*0.5</f>
        <v>3</v>
      </c>
      <c r="D26" s="14">
        <v>48</v>
      </c>
      <c r="E26" s="14" t="s">
        <v>50</v>
      </c>
      <c r="F26" s="18"/>
      <c r="G26" s="16"/>
      <c r="H26" s="17">
        <v>110045</v>
      </c>
      <c r="I26" s="12" t="s">
        <v>56</v>
      </c>
      <c r="J26" s="14">
        <f>K26/8*0.5</f>
        <v>3.5</v>
      </c>
      <c r="K26" s="14">
        <v>56</v>
      </c>
      <c r="L26" s="14" t="s">
        <v>50</v>
      </c>
      <c r="M26" s="53"/>
      <c r="P26" s="59"/>
    </row>
    <row r="27" spans="1:16" ht="15">
      <c r="A27" s="12">
        <v>107085</v>
      </c>
      <c r="B27" s="12" t="s">
        <v>84</v>
      </c>
      <c r="C27" s="14">
        <f>D27/8*0.5</f>
        <v>3.5</v>
      </c>
      <c r="D27" s="14">
        <v>56</v>
      </c>
      <c r="E27" s="14" t="s">
        <v>50</v>
      </c>
      <c r="F27" s="18"/>
      <c r="G27" s="16"/>
      <c r="H27" s="23">
        <v>107033</v>
      </c>
      <c r="I27" s="46" t="s">
        <v>98</v>
      </c>
      <c r="J27" s="22">
        <f>K27/8*0.5</f>
        <v>2</v>
      </c>
      <c r="K27" s="47">
        <v>32</v>
      </c>
      <c r="L27" s="14" t="s">
        <v>57</v>
      </c>
      <c r="M27" s="61"/>
      <c r="P27" s="59"/>
    </row>
    <row r="28" spans="1:16" ht="15">
      <c r="A28" s="17">
        <v>107088</v>
      </c>
      <c r="B28" s="12" t="s">
        <v>86</v>
      </c>
      <c r="C28" s="13">
        <f>D28/8*0.5</f>
        <v>3</v>
      </c>
      <c r="D28" s="14">
        <v>48</v>
      </c>
      <c r="E28" s="14" t="s">
        <v>50</v>
      </c>
      <c r="F28" s="18"/>
      <c r="G28" s="16"/>
      <c r="H28" s="38">
        <v>110049</v>
      </c>
      <c r="I28" s="19" t="s">
        <v>66</v>
      </c>
      <c r="J28" s="62">
        <f>K28/8*0.5</f>
        <v>2</v>
      </c>
      <c r="K28" s="14">
        <v>32</v>
      </c>
      <c r="L28" s="14" t="s">
        <v>57</v>
      </c>
      <c r="M28" s="61"/>
      <c r="P28" s="59"/>
    </row>
    <row r="29" spans="1:16" ht="15">
      <c r="A29" s="12">
        <v>110042</v>
      </c>
      <c r="B29" s="12" t="s">
        <v>388</v>
      </c>
      <c r="C29" s="13">
        <f>D29/8*0.5</f>
        <v>2</v>
      </c>
      <c r="D29" s="14">
        <v>32</v>
      </c>
      <c r="E29" s="14" t="s">
        <v>50</v>
      </c>
      <c r="F29" s="18"/>
      <c r="G29" s="16"/>
      <c r="H29" s="38">
        <v>110047</v>
      </c>
      <c r="I29" s="19" t="s">
        <v>69</v>
      </c>
      <c r="J29" s="13">
        <v>3.5</v>
      </c>
      <c r="K29" s="14">
        <v>56</v>
      </c>
      <c r="L29" s="14" t="s">
        <v>57</v>
      </c>
      <c r="M29" s="61"/>
      <c r="P29" s="59"/>
    </row>
    <row r="30" spans="1:16" ht="15">
      <c r="A30" s="12">
        <v>110043</v>
      </c>
      <c r="B30" s="12" t="s">
        <v>67</v>
      </c>
      <c r="C30" s="14">
        <f>D30/8*0.5</f>
        <v>3.5</v>
      </c>
      <c r="D30" s="14">
        <v>56</v>
      </c>
      <c r="E30" s="14" t="s">
        <v>57</v>
      </c>
      <c r="F30" s="18"/>
      <c r="G30" s="16"/>
      <c r="H30" s="17">
        <v>110051</v>
      </c>
      <c r="I30" s="12" t="s">
        <v>68</v>
      </c>
      <c r="J30" s="13">
        <v>2.5</v>
      </c>
      <c r="K30" s="14">
        <v>40</v>
      </c>
      <c r="L30" s="14" t="s">
        <v>57</v>
      </c>
      <c r="M30" s="53"/>
      <c r="P30" s="59"/>
    </row>
    <row r="31" spans="1:16" ht="15">
      <c r="A31" s="12"/>
      <c r="B31" s="12"/>
      <c r="C31" s="14"/>
      <c r="D31" s="14"/>
      <c r="E31" s="14"/>
      <c r="F31" s="18"/>
      <c r="G31" s="16"/>
      <c r="H31" s="17">
        <v>107201</v>
      </c>
      <c r="I31" s="12" t="s">
        <v>389</v>
      </c>
      <c r="J31" s="13">
        <f>K31/8*0.5</f>
        <v>2.5</v>
      </c>
      <c r="K31" s="14">
        <v>40</v>
      </c>
      <c r="L31" s="14" t="s">
        <v>50</v>
      </c>
      <c r="M31" s="53"/>
      <c r="P31" s="59"/>
    </row>
    <row r="32" spans="1:16" ht="15">
      <c r="A32" s="26"/>
      <c r="B32" s="26"/>
      <c r="C32" s="26"/>
      <c r="D32" s="26"/>
      <c r="E32" s="26"/>
      <c r="F32" s="18"/>
      <c r="G32" s="16"/>
      <c r="H32" s="17">
        <v>107062</v>
      </c>
      <c r="I32" s="12" t="s">
        <v>158</v>
      </c>
      <c r="J32" s="13">
        <v>2</v>
      </c>
      <c r="K32" s="14" t="s">
        <v>153</v>
      </c>
      <c r="L32" s="12" t="s">
        <v>50</v>
      </c>
      <c r="M32" s="53"/>
      <c r="P32" s="59"/>
    </row>
    <row r="33" spans="1:16" ht="15">
      <c r="A33" s="26"/>
      <c r="B33" s="26"/>
      <c r="C33" s="26"/>
      <c r="D33" s="26"/>
      <c r="E33" s="26"/>
      <c r="F33" s="14"/>
      <c r="G33" s="16"/>
      <c r="H33" s="25" t="s">
        <v>149</v>
      </c>
      <c r="I33" s="26"/>
      <c r="J33" s="29">
        <f>SUM(J21:J32)</f>
        <v>31</v>
      </c>
      <c r="K33" s="26"/>
      <c r="L33" s="26"/>
      <c r="M33" s="53"/>
      <c r="P33" s="59"/>
    </row>
    <row r="34" spans="1:16" ht="14.25" customHeight="1">
      <c r="A34" s="26"/>
      <c r="B34" s="26"/>
      <c r="C34" s="26"/>
      <c r="D34" s="26"/>
      <c r="E34" s="26"/>
      <c r="F34" s="18"/>
      <c r="G34" s="16"/>
      <c r="H34" s="39" t="s">
        <v>390</v>
      </c>
      <c r="I34" s="27"/>
      <c r="J34" s="27"/>
      <c r="K34" s="27"/>
      <c r="L34" s="27"/>
      <c r="M34" s="57"/>
      <c r="P34" s="59"/>
    </row>
    <row r="35" spans="1:16" ht="15">
      <c r="A35" s="26"/>
      <c r="B35" s="26"/>
      <c r="C35" s="26"/>
      <c r="D35" s="26"/>
      <c r="E35" s="26"/>
      <c r="F35" s="18"/>
      <c r="G35" s="16"/>
      <c r="H35" s="12">
        <v>107202</v>
      </c>
      <c r="I35" s="12" t="s">
        <v>160</v>
      </c>
      <c r="J35" s="13">
        <v>2</v>
      </c>
      <c r="K35" s="14" t="s">
        <v>153</v>
      </c>
      <c r="L35" s="12" t="s">
        <v>50</v>
      </c>
      <c r="M35" s="57"/>
      <c r="P35" s="59"/>
    </row>
    <row r="36" spans="1:16" ht="15">
      <c r="A36" s="28" t="s">
        <v>149</v>
      </c>
      <c r="B36" s="12"/>
      <c r="C36" s="29">
        <f>SUM(C21:C35)</f>
        <v>24.5</v>
      </c>
      <c r="D36" s="40"/>
      <c r="E36" s="14"/>
      <c r="F36" s="18"/>
      <c r="G36" s="16"/>
      <c r="H36" s="30" t="s">
        <v>149</v>
      </c>
      <c r="I36" s="12"/>
      <c r="J36" s="29">
        <f>SUM(J35)</f>
        <v>2</v>
      </c>
      <c r="K36" s="40"/>
      <c r="L36" s="14"/>
      <c r="M36" s="53"/>
      <c r="P36" s="59"/>
    </row>
    <row r="37" spans="1:13" ht="15">
      <c r="A37" s="33" t="s">
        <v>391</v>
      </c>
      <c r="B37" s="33"/>
      <c r="C37" s="33"/>
      <c r="D37" s="33"/>
      <c r="E37" s="33"/>
      <c r="F37" s="41"/>
      <c r="G37" s="33"/>
      <c r="H37" s="42" t="s">
        <v>392</v>
      </c>
      <c r="I37" s="33"/>
      <c r="J37" s="33"/>
      <c r="K37" s="33"/>
      <c r="L37" s="33"/>
      <c r="M37" s="33"/>
    </row>
    <row r="38" spans="1:13" ht="15">
      <c r="A38" s="12">
        <v>111242</v>
      </c>
      <c r="B38" s="12" t="s">
        <v>393</v>
      </c>
      <c r="C38" s="13">
        <f aca="true" t="shared" si="0" ref="C38:C47">D38/8*0.5</f>
        <v>0.5</v>
      </c>
      <c r="D38" s="14">
        <v>8</v>
      </c>
      <c r="E38" s="14" t="s">
        <v>50</v>
      </c>
      <c r="F38" s="18"/>
      <c r="G38" s="16"/>
      <c r="H38" s="17">
        <v>111243</v>
      </c>
      <c r="I38" s="12" t="s">
        <v>394</v>
      </c>
      <c r="J38" s="13">
        <f>K38/8*0.5</f>
        <v>0.5</v>
      </c>
      <c r="K38" s="14">
        <v>8</v>
      </c>
      <c r="L38" s="14" t="s">
        <v>50</v>
      </c>
      <c r="M38" s="53"/>
    </row>
    <row r="39" spans="1:13" ht="15">
      <c r="A39" s="12">
        <v>107049</v>
      </c>
      <c r="B39" s="12" t="s">
        <v>90</v>
      </c>
      <c r="C39" s="13">
        <f t="shared" si="0"/>
        <v>3</v>
      </c>
      <c r="D39" s="14">
        <v>48</v>
      </c>
      <c r="E39" s="14" t="s">
        <v>50</v>
      </c>
      <c r="F39" s="18"/>
      <c r="G39" s="16"/>
      <c r="H39" s="17">
        <v>107113</v>
      </c>
      <c r="I39" s="12" t="s">
        <v>110</v>
      </c>
      <c r="J39" s="13">
        <f>K39/8*0.5</f>
        <v>2.5</v>
      </c>
      <c r="K39" s="14">
        <v>40</v>
      </c>
      <c r="L39" s="14" t="s">
        <v>50</v>
      </c>
      <c r="M39" s="53"/>
    </row>
    <row r="40" spans="1:13" ht="15">
      <c r="A40" s="12">
        <v>107031</v>
      </c>
      <c r="B40" s="12" t="s">
        <v>89</v>
      </c>
      <c r="C40" s="13">
        <f t="shared" si="0"/>
        <v>3</v>
      </c>
      <c r="D40" s="14">
        <v>48</v>
      </c>
      <c r="E40" s="14" t="s">
        <v>50</v>
      </c>
      <c r="F40" s="18"/>
      <c r="G40" s="16"/>
      <c r="H40" s="17">
        <v>107050</v>
      </c>
      <c r="I40" s="12" t="s">
        <v>104</v>
      </c>
      <c r="J40" s="13">
        <f>K40/8*0.5</f>
        <v>3</v>
      </c>
      <c r="K40" s="14">
        <v>48</v>
      </c>
      <c r="L40" s="14" t="s">
        <v>50</v>
      </c>
      <c r="M40" s="53"/>
    </row>
    <row r="41" spans="1:13" ht="15">
      <c r="A41" s="12">
        <v>107053</v>
      </c>
      <c r="B41" s="12" t="s">
        <v>91</v>
      </c>
      <c r="C41" s="43">
        <f t="shared" si="0"/>
        <v>3.5</v>
      </c>
      <c r="D41" s="44">
        <v>56</v>
      </c>
      <c r="E41" s="44" t="s">
        <v>50</v>
      </c>
      <c r="F41" s="18"/>
      <c r="G41" s="16"/>
      <c r="H41" s="44">
        <v>107041</v>
      </c>
      <c r="I41" s="63" t="s">
        <v>107</v>
      </c>
      <c r="J41" s="43">
        <f>K41/8*0.5</f>
        <v>2.5</v>
      </c>
      <c r="K41" s="44">
        <v>40</v>
      </c>
      <c r="L41" s="44" t="s">
        <v>50</v>
      </c>
      <c r="M41" s="44"/>
    </row>
    <row r="42" spans="1:19" ht="15">
      <c r="A42" s="12"/>
      <c r="B42" s="12"/>
      <c r="C42" s="43"/>
      <c r="D42" s="44"/>
      <c r="E42" s="44"/>
      <c r="F42" s="18"/>
      <c r="G42" s="16"/>
      <c r="H42" s="17">
        <v>107181</v>
      </c>
      <c r="I42" s="12" t="s">
        <v>113</v>
      </c>
      <c r="J42" s="13">
        <f>K42/8*0.5</f>
        <v>3</v>
      </c>
      <c r="K42" s="14">
        <v>48</v>
      </c>
      <c r="L42" s="14" t="s">
        <v>57</v>
      </c>
      <c r="M42" s="14"/>
      <c r="O42" s="59"/>
      <c r="P42" s="64"/>
      <c r="Q42" s="68"/>
      <c r="R42" s="56"/>
      <c r="S42" s="56"/>
    </row>
    <row r="43" spans="6:13" ht="15">
      <c r="F43" s="45"/>
      <c r="G43" s="16"/>
      <c r="H43" s="17">
        <v>107039</v>
      </c>
      <c r="I43" s="12" t="s">
        <v>99</v>
      </c>
      <c r="J43" s="22">
        <v>2</v>
      </c>
      <c r="K43" s="14">
        <v>32</v>
      </c>
      <c r="L43" s="14" t="s">
        <v>57</v>
      </c>
      <c r="M43" s="53"/>
    </row>
    <row r="44" spans="1:13" ht="15">
      <c r="A44" s="12">
        <v>107173</v>
      </c>
      <c r="B44" s="12" t="s">
        <v>94</v>
      </c>
      <c r="C44" s="13">
        <f t="shared" si="0"/>
        <v>2.5</v>
      </c>
      <c r="D44" s="14">
        <v>40</v>
      </c>
      <c r="E44" s="14" t="s">
        <v>57</v>
      </c>
      <c r="F44" s="45"/>
      <c r="G44" s="16"/>
      <c r="H44" s="23">
        <v>107016</v>
      </c>
      <c r="I44" s="46" t="s">
        <v>100</v>
      </c>
      <c r="J44" s="22">
        <f>K44/8*0.5</f>
        <v>2.5</v>
      </c>
      <c r="K44" s="47">
        <v>40</v>
      </c>
      <c r="L44" s="14" t="s">
        <v>57</v>
      </c>
      <c r="M44" s="53"/>
    </row>
    <row r="45" spans="1:13" ht="15">
      <c r="A45" s="12">
        <v>107029</v>
      </c>
      <c r="B45" s="12" t="s">
        <v>97</v>
      </c>
      <c r="C45" s="13">
        <f t="shared" si="0"/>
        <v>3</v>
      </c>
      <c r="D45" s="14">
        <v>48</v>
      </c>
      <c r="E45" s="14" t="s">
        <v>57</v>
      </c>
      <c r="F45" s="45"/>
      <c r="G45" s="16"/>
      <c r="H45" s="23">
        <v>107037</v>
      </c>
      <c r="I45" s="46" t="s">
        <v>116</v>
      </c>
      <c r="J45" s="65">
        <v>3</v>
      </c>
      <c r="K45" s="47">
        <v>48</v>
      </c>
      <c r="L45" s="14" t="s">
        <v>57</v>
      </c>
      <c r="M45" s="53"/>
    </row>
    <row r="46" spans="1:13" ht="15">
      <c r="A46" s="14">
        <v>107177</v>
      </c>
      <c r="B46" s="46" t="s">
        <v>112</v>
      </c>
      <c r="C46" s="22">
        <f t="shared" si="0"/>
        <v>2</v>
      </c>
      <c r="D46" s="47">
        <v>32</v>
      </c>
      <c r="E46" s="14" t="s">
        <v>57</v>
      </c>
      <c r="F46" s="45"/>
      <c r="G46" s="16"/>
      <c r="H46" s="12">
        <v>107203</v>
      </c>
      <c r="I46" s="12" t="s">
        <v>161</v>
      </c>
      <c r="J46" s="13">
        <v>2</v>
      </c>
      <c r="K46" s="14" t="s">
        <v>153</v>
      </c>
      <c r="L46" s="14" t="s">
        <v>50</v>
      </c>
      <c r="M46" s="53"/>
    </row>
    <row r="47" spans="1:13" ht="15">
      <c r="A47" s="14">
        <v>107043</v>
      </c>
      <c r="B47" s="46" t="s">
        <v>95</v>
      </c>
      <c r="C47" s="22">
        <f t="shared" si="0"/>
        <v>3</v>
      </c>
      <c r="D47" s="47">
        <v>48</v>
      </c>
      <c r="E47" s="14" t="s">
        <v>57</v>
      </c>
      <c r="F47" s="18"/>
      <c r="G47" s="16"/>
      <c r="H47" s="24"/>
      <c r="I47" s="24"/>
      <c r="J47" s="24"/>
      <c r="K47" s="24"/>
      <c r="L47" s="24"/>
      <c r="M47" s="53"/>
    </row>
    <row r="48" spans="1:13" ht="15">
      <c r="A48" s="17"/>
      <c r="B48" s="12"/>
      <c r="C48" s="13"/>
      <c r="D48" s="14"/>
      <c r="E48" s="14"/>
      <c r="F48" s="48"/>
      <c r="G48" s="16"/>
      <c r="H48" s="30" t="s">
        <v>149</v>
      </c>
      <c r="I48" s="26"/>
      <c r="J48" s="29">
        <f>SUM(J38:J46)</f>
        <v>21</v>
      </c>
      <c r="K48" s="26"/>
      <c r="L48" s="26"/>
      <c r="M48" s="26"/>
    </row>
    <row r="49" spans="1:13" ht="15">
      <c r="A49" s="26"/>
      <c r="B49" s="26"/>
      <c r="C49" s="26"/>
      <c r="D49" s="26"/>
      <c r="E49" s="26"/>
      <c r="F49" s="48"/>
      <c r="G49" s="16"/>
      <c r="H49" s="27" t="s">
        <v>395</v>
      </c>
      <c r="I49" s="27"/>
      <c r="J49" s="27"/>
      <c r="K49" s="27"/>
      <c r="L49" s="27"/>
      <c r="M49" s="57"/>
    </row>
    <row r="50" spans="1:13" ht="15">
      <c r="A50" s="26"/>
      <c r="B50" s="26"/>
      <c r="C50" s="26"/>
      <c r="D50" s="26"/>
      <c r="E50" s="26"/>
      <c r="F50" s="48"/>
      <c r="G50" s="16"/>
      <c r="H50" s="12">
        <v>107136</v>
      </c>
      <c r="I50" s="12" t="s">
        <v>155</v>
      </c>
      <c r="J50" s="13">
        <v>4</v>
      </c>
      <c r="K50" s="14" t="s">
        <v>156</v>
      </c>
      <c r="L50" s="12" t="s">
        <v>50</v>
      </c>
      <c r="M50" s="26"/>
    </row>
    <row r="51" spans="1:13" ht="15">
      <c r="A51" s="28" t="s">
        <v>149</v>
      </c>
      <c r="B51" s="26"/>
      <c r="C51" s="29">
        <f>SUM(C38:C50)</f>
        <v>20.5</v>
      </c>
      <c r="D51" s="26"/>
      <c r="E51" s="26"/>
      <c r="F51" s="48"/>
      <c r="G51" s="16"/>
      <c r="H51" s="49" t="s">
        <v>149</v>
      </c>
      <c r="I51" s="26"/>
      <c r="J51" s="29"/>
      <c r="K51" s="40"/>
      <c r="L51" s="26"/>
      <c r="M51" s="53"/>
    </row>
    <row r="52" spans="1:13" ht="15">
      <c r="A52" s="31" t="s">
        <v>396</v>
      </c>
      <c r="B52" s="31"/>
      <c r="C52" s="31"/>
      <c r="D52" s="31"/>
      <c r="E52" s="31"/>
      <c r="F52" s="32"/>
      <c r="G52" s="33"/>
      <c r="H52" s="34" t="s">
        <v>397</v>
      </c>
      <c r="I52" s="31"/>
      <c r="J52" s="31"/>
      <c r="K52" s="31"/>
      <c r="L52" s="31"/>
      <c r="M52" s="31"/>
    </row>
    <row r="53" spans="1:13" ht="15">
      <c r="A53" s="12">
        <v>107330</v>
      </c>
      <c r="B53" s="46" t="s">
        <v>125</v>
      </c>
      <c r="C53" s="22">
        <v>2</v>
      </c>
      <c r="D53" s="47">
        <v>32</v>
      </c>
      <c r="E53" s="14" t="s">
        <v>50</v>
      </c>
      <c r="F53" s="32"/>
      <c r="G53" s="33"/>
      <c r="H53" s="12"/>
      <c r="I53" s="12" t="s">
        <v>164</v>
      </c>
      <c r="J53" s="13">
        <v>2</v>
      </c>
      <c r="K53" s="14" t="s">
        <v>153</v>
      </c>
      <c r="L53" s="12" t="s">
        <v>50</v>
      </c>
      <c r="M53" s="31"/>
    </row>
    <row r="54" spans="1:13" ht="15">
      <c r="A54" s="12">
        <v>107288</v>
      </c>
      <c r="B54" s="46" t="s">
        <v>127</v>
      </c>
      <c r="C54" s="13">
        <f>D54/8*0.5</f>
        <v>1</v>
      </c>
      <c r="D54" s="47">
        <v>16</v>
      </c>
      <c r="E54" s="14" t="s">
        <v>57</v>
      </c>
      <c r="F54" s="32"/>
      <c r="G54" s="33"/>
      <c r="H54" s="12">
        <v>107134</v>
      </c>
      <c r="I54" s="12" t="s">
        <v>165</v>
      </c>
      <c r="J54" s="13">
        <v>14</v>
      </c>
      <c r="K54" s="14" t="s">
        <v>166</v>
      </c>
      <c r="L54" s="12" t="s">
        <v>50</v>
      </c>
      <c r="M54" s="31"/>
    </row>
    <row r="55" spans="1:13" ht="15">
      <c r="A55" s="12">
        <v>107179</v>
      </c>
      <c r="B55" s="12" t="s">
        <v>114</v>
      </c>
      <c r="C55" s="13">
        <f>D55/8*0.5</f>
        <v>2</v>
      </c>
      <c r="D55" s="14">
        <v>32</v>
      </c>
      <c r="E55" s="14" t="s">
        <v>57</v>
      </c>
      <c r="F55" s="32"/>
      <c r="G55" s="33"/>
      <c r="H55" s="34"/>
      <c r="I55" s="31"/>
      <c r="J55" s="31"/>
      <c r="K55" s="31"/>
      <c r="L55" s="31"/>
      <c r="M55" s="31"/>
    </row>
    <row r="56" spans="1:13" ht="15">
      <c r="A56" s="14">
        <v>107051</v>
      </c>
      <c r="B56" s="46" t="s">
        <v>115</v>
      </c>
      <c r="C56" s="13">
        <f>D56/8*0.5</f>
        <v>2</v>
      </c>
      <c r="D56" s="47">
        <v>32</v>
      </c>
      <c r="E56" s="14" t="s">
        <v>57</v>
      </c>
      <c r="F56" s="32"/>
      <c r="G56" s="33"/>
      <c r="H56" s="34"/>
      <c r="I56" s="31"/>
      <c r="J56" s="31"/>
      <c r="K56" s="31"/>
      <c r="L56" s="31"/>
      <c r="M56" s="31"/>
    </row>
    <row r="57" spans="1:13" ht="15">
      <c r="A57" s="14">
        <v>107176</v>
      </c>
      <c r="B57" s="46" t="s">
        <v>398</v>
      </c>
      <c r="C57" s="22">
        <f>D57/8*0.5</f>
        <v>2</v>
      </c>
      <c r="D57" s="47">
        <v>32</v>
      </c>
      <c r="E57" s="14" t="s">
        <v>57</v>
      </c>
      <c r="F57" s="45"/>
      <c r="G57" s="16"/>
      <c r="H57" s="17"/>
      <c r="I57" s="26"/>
      <c r="J57" s="26"/>
      <c r="K57" s="26"/>
      <c r="L57" s="26"/>
      <c r="M57" s="53"/>
    </row>
    <row r="58" spans="1:13" ht="15">
      <c r="A58" s="14">
        <v>107025</v>
      </c>
      <c r="B58" s="46" t="s">
        <v>101</v>
      </c>
      <c r="C58" s="22">
        <f>D58/8*0.5</f>
        <v>2</v>
      </c>
      <c r="D58" s="47">
        <v>32</v>
      </c>
      <c r="E58" s="14" t="s">
        <v>57</v>
      </c>
      <c r="F58" s="45"/>
      <c r="G58" s="16"/>
      <c r="H58" s="50"/>
      <c r="I58" s="26"/>
      <c r="J58" s="26"/>
      <c r="K58" s="26"/>
      <c r="L58" s="26"/>
      <c r="M58" s="53"/>
    </row>
    <row r="59" spans="1:13" ht="15">
      <c r="A59" s="12">
        <v>107373</v>
      </c>
      <c r="B59" s="12" t="s">
        <v>128</v>
      </c>
      <c r="C59" s="13">
        <v>1</v>
      </c>
      <c r="D59" s="14">
        <v>16</v>
      </c>
      <c r="E59" s="14" t="s">
        <v>57</v>
      </c>
      <c r="F59" s="45"/>
      <c r="G59" s="16"/>
      <c r="H59" s="50"/>
      <c r="I59" s="12"/>
      <c r="J59" s="13"/>
      <c r="K59" s="14"/>
      <c r="L59" s="14"/>
      <c r="M59" s="53"/>
    </row>
    <row r="60" spans="1:13" ht="15">
      <c r="A60" s="12">
        <v>107350</v>
      </c>
      <c r="B60" s="51" t="s">
        <v>117</v>
      </c>
      <c r="C60" s="22">
        <f>D60/8*0.5</f>
        <v>2</v>
      </c>
      <c r="D60" s="47">
        <v>32</v>
      </c>
      <c r="E60" s="14" t="s">
        <v>57</v>
      </c>
      <c r="F60" s="45"/>
      <c r="G60" s="16"/>
      <c r="H60" s="50"/>
      <c r="I60" s="26"/>
      <c r="J60" s="26"/>
      <c r="K60" s="26"/>
      <c r="L60" s="26"/>
      <c r="M60" s="53"/>
    </row>
    <row r="61" spans="1:13" ht="15">
      <c r="A61" s="12">
        <v>107351</v>
      </c>
      <c r="B61" s="52" t="s">
        <v>118</v>
      </c>
      <c r="C61" s="22">
        <f>D61/8*0.5</f>
        <v>2</v>
      </c>
      <c r="D61" s="47">
        <v>32</v>
      </c>
      <c r="E61" s="14" t="s">
        <v>57</v>
      </c>
      <c r="F61" s="45"/>
      <c r="G61" s="16"/>
      <c r="H61" s="50"/>
      <c r="I61" s="12"/>
      <c r="J61" s="13"/>
      <c r="K61" s="14"/>
      <c r="L61" s="14"/>
      <c r="M61" s="53"/>
    </row>
    <row r="62" spans="1:13" ht="15">
      <c r="A62" s="12">
        <v>107352</v>
      </c>
      <c r="B62" s="51" t="s">
        <v>119</v>
      </c>
      <c r="C62" s="22">
        <f>D62/8*0.5</f>
        <v>2</v>
      </c>
      <c r="D62" s="47">
        <v>32</v>
      </c>
      <c r="E62" s="14" t="s">
        <v>57</v>
      </c>
      <c r="F62" s="53"/>
      <c r="G62" s="54"/>
      <c r="H62" s="53"/>
      <c r="I62" s="12"/>
      <c r="J62" s="13"/>
      <c r="K62" s="14"/>
      <c r="L62" s="14"/>
      <c r="M62" s="53"/>
    </row>
    <row r="63" spans="1:13" ht="15">
      <c r="A63" s="12">
        <v>107295</v>
      </c>
      <c r="B63" s="52" t="s">
        <v>72</v>
      </c>
      <c r="C63" s="22">
        <f>D63/8*0.5</f>
        <v>2</v>
      </c>
      <c r="D63" s="47">
        <v>32</v>
      </c>
      <c r="E63" s="14" t="s">
        <v>57</v>
      </c>
      <c r="F63" s="53"/>
      <c r="G63" s="54"/>
      <c r="H63" s="53"/>
      <c r="I63" s="12"/>
      <c r="J63" s="13"/>
      <c r="K63" s="14"/>
      <c r="L63" s="14"/>
      <c r="M63" s="53"/>
    </row>
    <row r="64" spans="1:13" ht="15">
      <c r="A64" s="12">
        <v>107331</v>
      </c>
      <c r="B64" s="12" t="s">
        <v>399</v>
      </c>
      <c r="C64" s="13">
        <v>2</v>
      </c>
      <c r="D64" s="14" t="s">
        <v>153</v>
      </c>
      <c r="E64" s="14" t="s">
        <v>50</v>
      </c>
      <c r="F64" s="53"/>
      <c r="G64" s="54"/>
      <c r="H64" s="53"/>
      <c r="I64" s="12"/>
      <c r="J64" s="13"/>
      <c r="K64" s="14"/>
      <c r="L64" s="14"/>
      <c r="M64" s="53"/>
    </row>
    <row r="65" spans="1:13" ht="15">
      <c r="A65" s="28" t="s">
        <v>149</v>
      </c>
      <c r="B65" s="12"/>
      <c r="C65" s="29">
        <f>SUM(C53:C64)</f>
        <v>22</v>
      </c>
      <c r="D65" s="40"/>
      <c r="E65" s="14"/>
      <c r="F65" s="14"/>
      <c r="G65" s="54"/>
      <c r="H65" s="28" t="s">
        <v>149</v>
      </c>
      <c r="I65" s="12"/>
      <c r="J65" s="29">
        <f>SUM(J53:J61)</f>
        <v>16</v>
      </c>
      <c r="K65" s="14"/>
      <c r="L65" s="14"/>
      <c r="M65" s="53"/>
    </row>
    <row r="66" spans="1:13" ht="15">
      <c r="A66" s="56"/>
      <c r="B66" s="59"/>
      <c r="C66" s="69"/>
      <c r="F66" s="59"/>
      <c r="G66" s="59"/>
      <c r="H66" s="59"/>
      <c r="I66" s="59"/>
      <c r="J66" s="59"/>
      <c r="K66" s="59"/>
      <c r="L66" s="59"/>
      <c r="M66" s="59"/>
    </row>
    <row r="67" spans="6:13" ht="15">
      <c r="F67" s="59"/>
      <c r="G67" s="59"/>
      <c r="H67" s="59"/>
      <c r="I67" s="59"/>
      <c r="J67" s="59"/>
      <c r="K67" s="59"/>
      <c r="L67" s="59"/>
      <c r="M67" s="59"/>
    </row>
    <row r="68" spans="3:13" ht="15">
      <c r="C68" s="59"/>
      <c r="D68" s="59"/>
      <c r="E68" s="59"/>
      <c r="F68" s="59"/>
      <c r="G68" s="59"/>
      <c r="H68" s="59"/>
      <c r="I68" s="59"/>
      <c r="J68" s="59"/>
      <c r="K68" s="59"/>
      <c r="L68" s="59"/>
      <c r="M68" s="59"/>
    </row>
    <row r="69" spans="1:13" ht="15">
      <c r="A69" s="59"/>
      <c r="B69" s="59"/>
      <c r="C69" s="59"/>
      <c r="D69" s="59"/>
      <c r="E69" s="59"/>
      <c r="F69" s="59"/>
      <c r="G69" s="59"/>
      <c r="H69" s="59"/>
      <c r="I69" s="59"/>
      <c r="J69" s="59"/>
      <c r="K69" s="59"/>
      <c r="L69" s="59"/>
      <c r="M69" s="59"/>
    </row>
    <row r="70" spans="1:13" ht="15">
      <c r="A70" s="59"/>
      <c r="B70" s="59"/>
      <c r="C70" s="59"/>
      <c r="D70" s="59"/>
      <c r="E70" s="59"/>
      <c r="F70" s="59"/>
      <c r="G70" s="59"/>
      <c r="H70" s="59"/>
      <c r="I70" s="59"/>
      <c r="J70" s="59"/>
      <c r="K70" s="59"/>
      <c r="L70" s="59"/>
      <c r="M70" s="59"/>
    </row>
    <row r="71" spans="1:13" ht="15">
      <c r="A71" s="59"/>
      <c r="B71" s="59"/>
      <c r="C71" s="59"/>
      <c r="D71" s="59"/>
      <c r="E71" s="59"/>
      <c r="F71" s="59"/>
      <c r="G71" s="59"/>
      <c r="H71" s="59"/>
      <c r="I71" s="59"/>
      <c r="J71" s="59"/>
      <c r="K71" s="59"/>
      <c r="L71" s="59"/>
      <c r="M71" s="59"/>
    </row>
    <row r="72" spans="1:13" ht="15">
      <c r="A72" s="59"/>
      <c r="B72" s="59"/>
      <c r="C72" s="59"/>
      <c r="D72" s="59"/>
      <c r="E72" s="59"/>
      <c r="F72" s="59"/>
      <c r="G72" s="59"/>
      <c r="H72" s="59"/>
      <c r="I72" s="59"/>
      <c r="J72" s="59"/>
      <c r="K72" s="59"/>
      <c r="L72" s="59"/>
      <c r="M72" s="59"/>
    </row>
    <row r="73" spans="1:13" ht="15">
      <c r="A73" s="59"/>
      <c r="B73" s="59"/>
      <c r="C73" s="59"/>
      <c r="D73" s="59"/>
      <c r="E73" s="59"/>
      <c r="F73" s="59"/>
      <c r="G73" s="59"/>
      <c r="H73" s="59"/>
      <c r="I73" s="59"/>
      <c r="J73" s="59"/>
      <c r="K73" s="59"/>
      <c r="L73" s="59"/>
      <c r="M73" s="59"/>
    </row>
    <row r="74" spans="1:13" ht="15">
      <c r="A74" s="59"/>
      <c r="B74" s="59"/>
      <c r="C74" s="59"/>
      <c r="D74" s="59"/>
      <c r="E74" s="59"/>
      <c r="F74" s="59"/>
      <c r="G74" s="59"/>
      <c r="H74" s="59"/>
      <c r="I74" s="59"/>
      <c r="J74" s="59"/>
      <c r="K74" s="59"/>
      <c r="L74" s="59"/>
      <c r="M74" s="59"/>
    </row>
    <row r="75" spans="1:13" ht="15">
      <c r="A75" s="59"/>
      <c r="B75" s="59"/>
      <c r="C75" s="59"/>
      <c r="D75" s="59"/>
      <c r="E75" s="59"/>
      <c r="F75" s="59"/>
      <c r="G75" s="59"/>
      <c r="H75" s="59"/>
      <c r="I75" s="59"/>
      <c r="J75" s="59"/>
      <c r="K75" s="59"/>
      <c r="L75" s="59"/>
      <c r="M75" s="59"/>
    </row>
    <row r="76" spans="3:13" ht="15">
      <c r="C76" s="68"/>
      <c r="D76" s="56"/>
      <c r="E76" s="56"/>
      <c r="F76" s="56"/>
      <c r="G76" s="56"/>
      <c r="H76" s="70"/>
      <c r="I76" s="59"/>
      <c r="J76" s="68"/>
      <c r="K76" s="56"/>
      <c r="L76" s="56"/>
      <c r="M76" s="70"/>
    </row>
    <row r="77" spans="1:13" ht="15">
      <c r="A77" s="56"/>
      <c r="B77" s="59"/>
      <c r="C77" s="68"/>
      <c r="D77" s="56"/>
      <c r="E77" s="56"/>
      <c r="F77" s="56"/>
      <c r="G77" s="56"/>
      <c r="H77" s="70"/>
      <c r="I77" s="59"/>
      <c r="J77" s="68"/>
      <c r="K77" s="56"/>
      <c r="L77" s="56"/>
      <c r="M77" s="70"/>
    </row>
    <row r="78" spans="1:13" ht="15">
      <c r="A78" s="56"/>
      <c r="B78" s="59"/>
      <c r="C78" s="68"/>
      <c r="D78" s="56"/>
      <c r="E78" s="56"/>
      <c r="F78" s="56"/>
      <c r="G78" s="56"/>
      <c r="H78" s="70"/>
      <c r="I78" s="59"/>
      <c r="J78" s="68"/>
      <c r="K78" s="56"/>
      <c r="L78" s="56"/>
      <c r="M78" s="70"/>
    </row>
    <row r="79" spans="1:13" ht="15">
      <c r="A79" s="56"/>
      <c r="B79" s="59"/>
      <c r="C79" s="68"/>
      <c r="D79" s="56"/>
      <c r="E79" s="56"/>
      <c r="F79" s="56"/>
      <c r="G79" s="56"/>
      <c r="H79" s="70"/>
      <c r="I79" s="59"/>
      <c r="J79" s="68"/>
      <c r="K79" s="56"/>
      <c r="L79" s="56"/>
      <c r="M79" s="70"/>
    </row>
    <row r="80" spans="1:13" ht="15">
      <c r="A80" s="56"/>
      <c r="B80" s="59"/>
      <c r="C80" s="68"/>
      <c r="D80" s="56"/>
      <c r="E80" s="56"/>
      <c r="F80" s="56"/>
      <c r="G80" s="56"/>
      <c r="H80" s="70"/>
      <c r="I80" s="59"/>
      <c r="J80" s="68"/>
      <c r="K80" s="56"/>
      <c r="L80" s="56"/>
      <c r="M80" s="70"/>
    </row>
    <row r="81" spans="2:12" ht="15">
      <c r="B81" s="59"/>
      <c r="C81" s="68"/>
      <c r="D81" s="56"/>
      <c r="E81" s="56"/>
      <c r="F81" s="56"/>
      <c r="G81" s="56"/>
      <c r="H81" s="70"/>
      <c r="I81" s="59"/>
      <c r="J81" s="70"/>
      <c r="K81" s="70"/>
      <c r="L81" s="56"/>
    </row>
    <row r="82" spans="2:12" ht="15">
      <c r="B82" s="59"/>
      <c r="C82" s="68"/>
      <c r="D82" s="56"/>
      <c r="E82" s="56"/>
      <c r="F82" s="56"/>
      <c r="G82" s="56"/>
      <c r="H82" s="70"/>
      <c r="I82" s="59"/>
      <c r="J82" s="70"/>
      <c r="K82" s="70"/>
      <c r="L82" s="56"/>
    </row>
    <row r="83" spans="2:12" ht="15">
      <c r="B83" s="59"/>
      <c r="C83" s="68"/>
      <c r="D83" s="56"/>
      <c r="E83" s="56"/>
      <c r="F83" s="56"/>
      <c r="G83" s="56"/>
      <c r="H83" s="70"/>
      <c r="I83" s="70"/>
      <c r="J83" s="70"/>
      <c r="K83" s="70"/>
      <c r="L83" s="56"/>
    </row>
    <row r="84" spans="2:12" ht="15">
      <c r="B84" s="59"/>
      <c r="C84" s="68"/>
      <c r="D84" s="56"/>
      <c r="E84" s="56"/>
      <c r="F84" s="56"/>
      <c r="G84" s="56"/>
      <c r="H84" s="70"/>
      <c r="I84" s="70"/>
      <c r="J84" s="70"/>
      <c r="K84" s="70"/>
      <c r="L84" s="56"/>
    </row>
    <row r="85" spans="2:12" ht="15">
      <c r="B85" s="59"/>
      <c r="C85" s="68"/>
      <c r="D85" s="56"/>
      <c r="E85" s="56"/>
      <c r="F85" s="56"/>
      <c r="G85" s="56"/>
      <c r="H85" s="70"/>
      <c r="I85" s="70"/>
      <c r="J85" s="70"/>
      <c r="K85" s="70"/>
      <c r="L85" s="56"/>
    </row>
    <row r="86" spans="2:12" ht="15">
      <c r="B86" s="59"/>
      <c r="C86" s="68"/>
      <c r="D86" s="56"/>
      <c r="E86" s="56"/>
      <c r="F86" s="56"/>
      <c r="G86" s="56"/>
      <c r="H86" s="70"/>
      <c r="I86" s="70"/>
      <c r="J86" s="70"/>
      <c r="K86" s="70"/>
      <c r="L86" s="56"/>
    </row>
    <row r="87" spans="2:12" ht="15">
      <c r="B87" s="59"/>
      <c r="C87" s="68"/>
      <c r="D87" s="56"/>
      <c r="E87" s="56"/>
      <c r="F87" s="56"/>
      <c r="G87" s="56"/>
      <c r="H87" s="70"/>
      <c r="I87" s="70"/>
      <c r="J87" s="70"/>
      <c r="K87" s="70"/>
      <c r="L87" s="56"/>
    </row>
    <row r="88" spans="2:12" ht="15">
      <c r="B88" s="59"/>
      <c r="C88" s="68"/>
      <c r="D88" s="56"/>
      <c r="E88" s="56"/>
      <c r="F88" s="56"/>
      <c r="G88" s="56"/>
      <c r="H88" s="70"/>
      <c r="I88" s="70"/>
      <c r="J88" s="70"/>
      <c r="K88" s="70"/>
      <c r="L88" s="56"/>
    </row>
    <row r="89" spans="2:12" ht="15">
      <c r="B89" s="59"/>
      <c r="C89" s="68"/>
      <c r="D89" s="56"/>
      <c r="E89" s="56"/>
      <c r="F89" s="56"/>
      <c r="G89" s="56"/>
      <c r="H89" s="70"/>
      <c r="I89" s="70"/>
      <c r="J89" s="70"/>
      <c r="K89" s="70"/>
      <c r="L89" s="56"/>
    </row>
    <row r="90" spans="2:12" ht="15">
      <c r="B90" s="59"/>
      <c r="C90" s="68"/>
      <c r="D90" s="56"/>
      <c r="E90" s="56"/>
      <c r="F90" s="56"/>
      <c r="G90" s="56"/>
      <c r="H90" s="70"/>
      <c r="I90" s="70"/>
      <c r="J90" s="70"/>
      <c r="K90" s="70"/>
      <c r="L90" s="56"/>
    </row>
    <row r="91" spans="2:12" ht="15">
      <c r="B91" s="59"/>
      <c r="C91" s="68"/>
      <c r="D91" s="56"/>
      <c r="E91" s="56"/>
      <c r="F91" s="56"/>
      <c r="G91" s="56"/>
      <c r="H91" s="70"/>
      <c r="I91" s="70"/>
      <c r="J91" s="70"/>
      <c r="K91" s="70"/>
      <c r="L91" s="56"/>
    </row>
    <row r="92" spans="2:12" ht="15">
      <c r="B92" s="59"/>
      <c r="C92" s="68"/>
      <c r="D92" s="56"/>
      <c r="E92" s="56"/>
      <c r="F92" s="56"/>
      <c r="G92" s="56"/>
      <c r="H92" s="70"/>
      <c r="I92" s="70"/>
      <c r="J92" s="70"/>
      <c r="K92" s="70"/>
      <c r="L92" s="56"/>
    </row>
    <row r="93" spans="2:12" ht="15">
      <c r="B93" s="59"/>
      <c r="C93" s="68"/>
      <c r="D93" s="56"/>
      <c r="E93" s="56"/>
      <c r="F93" s="56"/>
      <c r="G93" s="56"/>
      <c r="H93" s="70"/>
      <c r="I93" s="70"/>
      <c r="J93" s="70"/>
      <c r="K93" s="70"/>
      <c r="L93" s="56"/>
    </row>
  </sheetData>
  <sheetProtection/>
  <mergeCells count="24">
    <mergeCell ref="A1:M1"/>
    <mergeCell ref="A5:F5"/>
    <mergeCell ref="H5:M5"/>
    <mergeCell ref="H17:M17"/>
    <mergeCell ref="A20:F20"/>
    <mergeCell ref="H20:M20"/>
    <mergeCell ref="H34:M34"/>
    <mergeCell ref="A37:F37"/>
    <mergeCell ref="H37:M37"/>
    <mergeCell ref="H49:M49"/>
    <mergeCell ref="A52:F52"/>
    <mergeCell ref="H52:M52"/>
    <mergeCell ref="A2:A4"/>
    <mergeCell ref="B2:B4"/>
    <mergeCell ref="C2:C4"/>
    <mergeCell ref="D2:D4"/>
    <mergeCell ref="E2:E4"/>
    <mergeCell ref="F2:F4"/>
    <mergeCell ref="H2:H4"/>
    <mergeCell ref="I2:I4"/>
    <mergeCell ref="J2:J4"/>
    <mergeCell ref="K2:K4"/>
    <mergeCell ref="L2:L4"/>
    <mergeCell ref="M2:M4"/>
  </mergeCells>
  <printOptions/>
  <pageMargins left="0" right="0" top="0" bottom="0" header="0.35" footer="0.31"/>
  <pageSetup horizontalDpi="600" verticalDpi="600" orientation="portrait" paperSize="9"/>
  <headerFooter alignWithMargins="0">
    <oddFooter>&amp;L— 18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dc:creator>
  <cp:keywords/>
  <dc:description/>
  <cp:lastModifiedBy>耿素飒</cp:lastModifiedBy>
  <cp:lastPrinted>2020-04-03T10:20:23Z</cp:lastPrinted>
  <dcterms:created xsi:type="dcterms:W3CDTF">2004-03-18T06:21:58Z</dcterms:created>
  <dcterms:modified xsi:type="dcterms:W3CDTF">2021-03-23T07:19:09Z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